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/>
  <mc:AlternateContent xmlns:mc="http://schemas.openxmlformats.org/markup-compatibility/2006">
    <mc:Choice Requires="x15">
      <x15ac:absPath xmlns:x15ac="http://schemas.microsoft.com/office/spreadsheetml/2010/11/ac" url="T:\02 BO schránka\Hromadná SÚ mostů 2024\Oblast Západ\3. 41112-1 Zblovice\Rozpočet\"/>
    </mc:Choice>
  </mc:AlternateContent>
  <xr:revisionPtr revIDLastSave="0" documentId="13_ncr:1_{56A38A5C-E57E-4A25-B214-AB0493BC0426}" xr6:coauthVersionLast="36" xr6:coauthVersionMax="36" xr10:uidLastSave="{00000000-0000-0000-0000-000000000000}"/>
  <bookViews>
    <workbookView xWindow="240" yWindow="120" windowWidth="14940" windowHeight="9225" activeTab="2" xr2:uid="{00000000-000D-0000-FFFF-FFFF00000000}"/>
  </bookViews>
  <sheets>
    <sheet name="000_Ostatní" sheetId="1" r:id="rId1"/>
    <sheet name="000_Vedlejší" sheetId="2" r:id="rId2"/>
    <sheet name="SO 201" sheetId="3" r:id="rId3"/>
  </sheets>
  <calcPr calcId="191029"/>
  <webPublishing codePage="0"/>
</workbook>
</file>

<file path=xl/calcChain.xml><?xml version="1.0" encoding="utf-8"?>
<calcChain xmlns="http://schemas.openxmlformats.org/spreadsheetml/2006/main">
  <c r="I45" i="3" l="1"/>
  <c r="I34" i="3"/>
  <c r="I30" i="3"/>
  <c r="I41" i="3"/>
  <c r="I90" i="3" l="1"/>
  <c r="I94" i="3"/>
  <c r="I110" i="3"/>
  <c r="I136" i="3"/>
  <c r="I132" i="3"/>
  <c r="I69" i="3" l="1"/>
  <c r="I55" i="3" l="1"/>
  <c r="I54" i="3" s="1"/>
  <c r="I128" i="3" l="1"/>
  <c r="I124" i="3"/>
  <c r="I120" i="3"/>
  <c r="I115" i="3"/>
  <c r="I114" i="3" s="1"/>
  <c r="I106" i="3"/>
  <c r="I102" i="3"/>
  <c r="I98" i="3"/>
  <c r="I86" i="3"/>
  <c r="I82" i="3"/>
  <c r="I77" i="3"/>
  <c r="I73" i="3"/>
  <c r="I65" i="3"/>
  <c r="I61" i="3"/>
  <c r="I49" i="3"/>
  <c r="I37" i="3"/>
  <c r="I26" i="3"/>
  <c r="I22" i="3"/>
  <c r="I18" i="3"/>
  <c r="I13" i="3"/>
  <c r="I9" i="3"/>
  <c r="I10" i="2"/>
  <c r="O10" i="2" s="1"/>
  <c r="R9" i="2" s="1"/>
  <c r="O9" i="2" s="1"/>
  <c r="O2" i="2" s="1"/>
  <c r="I10" i="1"/>
  <c r="O10" i="1" s="1"/>
  <c r="R9" i="1" s="1"/>
  <c r="O9" i="1" s="1"/>
  <c r="O2" i="1" s="1"/>
  <c r="I119" i="3" l="1"/>
  <c r="I8" i="3"/>
  <c r="I60" i="3"/>
  <c r="I81" i="3"/>
  <c r="I17" i="3"/>
  <c r="Q9" i="2"/>
  <c r="I9" i="2" s="1"/>
  <c r="I3" i="2" s="1"/>
  <c r="Q9" i="1"/>
  <c r="I9" i="1" s="1"/>
  <c r="I3" i="1" s="1"/>
  <c r="I3" i="3" l="1"/>
</calcChain>
</file>

<file path=xl/sharedStrings.xml><?xml version="1.0" encoding="utf-8"?>
<sst xmlns="http://schemas.openxmlformats.org/spreadsheetml/2006/main" count="523" uniqueCount="201">
  <si>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</si>
  <si>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</si>
  <si>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</si>
  <si>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</si>
  <si>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</si>
  <si>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</si>
  <si>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</si>
  <si>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</si>
  <si>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</si>
  <si>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</si>
  <si>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</si>
  <si>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</si>
  <si>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</si>
  <si>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</si>
  <si>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</si>
  <si>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</si>
  <si>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</si>
  <si>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</si>
  <si>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</si>
  <si>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</si>
  <si>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</si>
  <si>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</si>
  <si>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</si>
  <si>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</si>
  <si>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</si>
  <si>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</si>
  <si>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</si>
  <si>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</si>
  <si>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</si>
  <si>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</si>
  <si>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</si>
  <si>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</si>
  <si>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</si>
  <si>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</si>
  <si>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</si>
  <si>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</si>
  <si>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</si>
  <si>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</si>
  <si>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</si>
  <si>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</si>
  <si>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</si>
  <si>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</si>
  <si>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</si>
  <si>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</si>
  <si>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</si>
  <si>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</si>
  <si>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</si>
  <si>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</si>
  <si>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</si>
  <si>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</si>
  <si>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</si>
  <si>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</si>
  <si>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</si>
  <si>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</si>
  <si>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</t>
  </si>
  <si>
    <t>zahrnuje úklid staveniště</t>
  </si>
  <si>
    <t>SO 201</t>
  </si>
  <si>
    <t>014102</t>
  </si>
  <si>
    <t>POPLATKY ZA SKLÁDKU</t>
  </si>
  <si>
    <t>T</t>
  </si>
  <si>
    <t>zemina, kamení</t>
  </si>
  <si>
    <t>zahrnuje veškeré poplatky provozovateli skládky související s uložením odpadu na skládce.</t>
  </si>
  <si>
    <t>stavební suť</t>
  </si>
  <si>
    <t>Zemní práce</t>
  </si>
  <si>
    <t>11130</t>
  </si>
  <si>
    <t>SEJMUTÍ DRNU</t>
  </si>
  <si>
    <t>M2</t>
  </si>
  <si>
    <t>M3</t>
  </si>
  <si>
    <t>dle odborných zkušeností zhotovitele 
zaměřeno na stavbě</t>
  </si>
  <si>
    <t>Položka čerpání vody na povrchu zahrnuje i potrubí, pohotovost záložní čerpací soupravy a zřízení čerpací jímky. Součástí položky je také následná demontáž a likvidace těchto zařízení</t>
  </si>
  <si>
    <t>Položka převedení vody na povrchu zahrnuje zřízení, udržování a odstranění příslušného zařízení. Převedení vody se uvádí buď průměrem potrubí (DN) nebo délkou rozvinutého obvodu žlabu (r.o.).</t>
  </si>
  <si>
    <t>7</t>
  </si>
  <si>
    <t>12960</t>
  </si>
  <si>
    <t>ČIŠTĚNÍ VODOTEČÍ A MELIORAČ KANÁLŮ OD NÁNOSŮ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</si>
  <si>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</si>
  <si>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položka zahrnuje srovnání výškových rozdílů terénu</t>
  </si>
  <si>
    <t>Vodorovné konstrukce</t>
  </si>
  <si>
    <t>451314</t>
  </si>
  <si>
    <t>PODKLADNÍ A VÝPLŇOVÉ VRSTVY Z PROSTÉHO BETONU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</si>
  <si>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</si>
  <si>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</si>
  <si>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</si>
  <si>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</si>
  <si>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</si>
  <si>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</si>
  <si>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dlažba z lomového kamene tl. 200 mm, s vyspárováním maltou cementovou 
zaměřeno na stavbě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</si>
  <si>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</si>
  <si>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STUPNĚ A PRAHY VODNÍCH KORYT Z PROSTÉHO BETONU C25/30</t>
  </si>
  <si>
    <t>beton C25/30 - XF3 
zaměřeno na stavbě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</si>
  <si>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</si>
  <si>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Úpravy povrchů, podlahy, výplně otvorů</t>
  </si>
  <si>
    <t>626111</t>
  </si>
  <si>
    <t>REPROFILACE PODHLEDŮ, SVISLÝCH PLOCH SANAČNÍ MALTOU JEDNOVRST TL 10MM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</si>
  <si>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</si>
  <si>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626112</t>
  </si>
  <si>
    <t>REPROFILACE PODHLEDŮ, SVISLÝCH PLOCH SANAČNÍ MALTOU JEDNOVRST TL 20MM</t>
  </si>
  <si>
    <t>62631</t>
  </si>
  <si>
    <t>SPOJOVACÍ MŮSTEK MEZI STARÝM A NOVÝM BETONEM</t>
  </si>
  <si>
    <t>položka zahrnuje:  
dodávku veškerého materiálu potřebného pro předepsanou úpravu v předepsané kvalitě  
nutné vyspravení podkladu, případně zatření spar zdiva  
položení vrstvy v předepsané tloušťce</t>
  </si>
  <si>
    <t>62652</t>
  </si>
  <si>
    <t>OCHRANA VÝZTUŽE PŘI NEDOSTATEČNÉM KRYTÍ</t>
  </si>
  <si>
    <t>ošetření odhalené výztuže pasivačním epoxidovým nátěrem 
zaměřeno na stavbě</t>
  </si>
  <si>
    <t>položka zahrnuje:  
dodávku veškerého materiálu potřebného pro předepsanou úpravu v předepsané kvalitě  
položení vrstvy v předepsané tloušťce  
potřebná lešení a podpěrné konstrukce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</si>
  <si>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</si>
  <si>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Přidružená stavební výroba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</si>
  <si>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</si>
  <si>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</si>
  <si>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938542</t>
  </si>
  <si>
    <t>OČIŠTĚNÍ BETON KONSTR OTRYSKÁNÍM TLAK VODOU DO 500 BARŮ</t>
  </si>
  <si>
    <t>položka zahrnuje očištění předepsaným způsobem včetně odklizení vzniklého odpadu</t>
  </si>
  <si>
    <t>93867</t>
  </si>
  <si>
    <t>OČIŠTĚNÍ OCEL KONSTR BROUŠENÍM</t>
  </si>
  <si>
    <t>ruční broušení stávajícího ocelového mostního zábradlí 
zaměřeno na stavbě</t>
  </si>
  <si>
    <t>MOST ev. č. 41112-1 ZBLOVICE</t>
  </si>
  <si>
    <t>((10,00+2,00)*3,00+(9,00+2,00)*2,00)=58,000[A]</t>
  </si>
  <si>
    <t>včetně vodorovné dopravy a uložení na skládku</t>
  </si>
  <si>
    <t>Základy</t>
  </si>
  <si>
    <t>OPLÁŠTĚNÍ (ZPEVNĚNÍ) SÍŤOVINOU Z PLASTICKÝCH HMOT</t>
  </si>
  <si>
    <t>2023_OTSKP</t>
  </si>
  <si>
    <t>Položka zahrnuje:
- dodávku předepsané síťoviny
- úpravu, očištění a ochranu podkladu
- přichycení k podkladu, případně zatížení
- úpravy spojů a zajištění okrajů
- úpravy pro odvodnění
- nutné přesahy
- mimostaveništní a vnitrostaveništní dopravu</t>
  </si>
  <si>
    <t xml:space="preserve">zaměřeno na stavbě   </t>
  </si>
  <si>
    <t>opevnění svahů přesypávek geobuňkami vč. kotevení</t>
  </si>
  <si>
    <t>PROTIKOROZ OCHRANA OCEL KONSTR NÁTĚREM JEDNOVRST</t>
  </si>
  <si>
    <t>1 x vrchní nátěr (RAL 5017) 
k pol .č. 93867 
zaměřeno na stavbě</t>
  </si>
  <si>
    <t>(10,00*3+9,00*3+14*1,10)*0,157=11,367 [A]</t>
  </si>
  <si>
    <t>46251</t>
  </si>
  <si>
    <t>ZÁHOZ Z LOMOVÉHO KAMENE</t>
  </si>
  <si>
    <t>položka zahrnuje:  
- dodávku a zához lomového kamene předepsané frakce včetně mimostaveništní a vnitrostaveništní dopravy  
není-li v zadávací dokumentaci uvedeno jinak, jedná se o nakupovaný materiál</t>
  </si>
  <si>
    <t xml:space="preserve">0,500*0,500*5,500=1,375 [A] </t>
  </si>
  <si>
    <t>kamenný zához fr. 250/300 pod bet. prahem na povodní straně</t>
  </si>
  <si>
    <t>ROZPROSTŘENÍ ORNICE VE SVAHU V TL DO 0,25M</t>
  </si>
  <si>
    <t>položka zahrnuje:
nutné přemístění ornice z dočasných skládek vzdálených do 50m
rozprostření ornice v předepsané tloušťce ve svahu přes 1:5</t>
  </si>
  <si>
    <t>úprava svahů kolem nového odláždění křídel a kolem opevnění svahů přesypávek
zaměřeno na stavbě</t>
  </si>
  <si>
    <t>4,00*1,00*4+2,00*3,00+2,00*2,00+2,00*2,00*4=42,000 [A]</t>
  </si>
  <si>
    <t>PŘEVEDENÍ VODY POTRUBÍM DN 600 NEBO ŽLABY R.O. DO 2,0M</t>
  </si>
  <si>
    <t>M</t>
  </si>
  <si>
    <t>HOD</t>
  </si>
  <si>
    <t>ČERPÁNÍ VODY DO 2000 L/MIN</t>
  </si>
  <si>
    <t>8*15=120,000 [A]</t>
  </si>
  <si>
    <t>vč. vytvoření hrázky, dle odborných zkušeností zhotovitele 
zaměřeno na stavbě</t>
  </si>
  <si>
    <t>(5,50*0,30*0,80)=1,320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</si>
  <si>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</si>
  <si>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BOURÁNÍ KONSTRUKCÍ Z PROST BETONU S ODVOZEM DO 20KM</t>
  </si>
  <si>
    <t>vybourání zbytků betonového prahu uprostřed mostu, vybourání podkladního betonou podél opěr v levé polovině mostu
zaměřeno na stavbě</t>
  </si>
  <si>
    <t>3,50*0,25*0,30=0,2625 [A] 
(7,60*0,80*0,20)*2=2,432 [B] 
A+B=2,695 [C]</t>
  </si>
  <si>
    <t>96615B</t>
  </si>
  <si>
    <t>BOURÁNÍ KONSTRUKCÍ Z PROSTÉHO BETONU - DOPRAVA</t>
  </si>
  <si>
    <t>Položka zahrnuje samostatnou dopravu suti a vybouraných hmot. Množství se určí jako součin hmotnosti [t] a požadované vzdálenosti [km].</t>
  </si>
  <si>
    <t>tkm</t>
  </si>
  <si>
    <t>"966158" 
2,695*2,40=6,468 [A]</t>
  </si>
  <si>
    <t>beton C25/30 - XF3, tl. 150 mm, pod dlažbu z lomového kamene 
zaměřeno na stavbě</t>
  </si>
  <si>
    <t>SPÁROVÁNÍ STARÉHO ZDIVA ZVLÁŠT MALTOU</t>
  </si>
  <si>
    <t>doplnění (přespárování) chybějícího spárování opěr a křídel sanační maltou
zaměřeno na stavbě</t>
  </si>
  <si>
    <t>5,00=5,00 [A]</t>
  </si>
  <si>
    <t>SPÁROVÁNÍ STÁVAJÍCÍCH DLAŽEB ZVLÁŠŤ MALTOU</t>
  </si>
  <si>
    <t>přespárování stávající dlažby v korytě voděodolnou, mrazuvzdornou sanační maltou
zaměřeno na stavbě</t>
  </si>
  <si>
    <t>celoplošné otryskání nosné konstrukce, říms a stávající dlažby koryta   
včetně odvozu a likvidace vzniklého odpadu v režii zhotovitele 
zaměřeno na stavbě</t>
  </si>
  <si>
    <t>BROUŠENÍ BETON KONSTR</t>
  </si>
  <si>
    <t>ruční dočištění otryskaných konstrukcí
zaměřeno na stavbě</t>
  </si>
  <si>
    <t xml:space="preserve">(0,15+0,25)*(10,00+9,00)+0,50*0,25*4=8,100 [A] </t>
  </si>
  <si>
    <t>celoplošná sanace říms - podhledy, fasády, boky
zaměřeno na stavbě</t>
  </si>
  <si>
    <t>REPROFILACE VODOROVNÝCH PLOCH SHORA SANAČNÍ MALTOU JEDNOVRST TL 10MM</t>
  </si>
  <si>
    <t>celoplošná sanace říms - temena
zaměřeno na stavbě</t>
  </si>
  <si>
    <t xml:space="preserve">0,50*(10,00+9,00)=9,500 [A] </t>
  </si>
  <si>
    <t>celoplošná sanace nosné konstrukce
zaměřeno na stavbě</t>
  </si>
  <si>
    <t>38,430=38,430 [A]</t>
  </si>
  <si>
    <t>nosná konstrukce: 
38,430=38,430 [A] 
římsy: 
(0,15+0,25+0,50)*(10,00+9,00)+0,50*0,25*4=17,600 [B] 
celkem: A+B=56,030 [C]</t>
  </si>
  <si>
    <t>adhézní spojovací můstek, k pol. 626111, k pol. 626112 a k pol. 626211
zaměřeno na stavbě</t>
  </si>
  <si>
    <t>REPROFILACE PODHLEDŮ, SVISLÝCH PLOCH SANAČNÍ MALTOU DVOUVRST TL 50MM</t>
  </si>
  <si>
    <t>lokální sanace utržené hrany římsy
zaměřeno na stavbě</t>
  </si>
  <si>
    <t>0,50=0,500[A]</t>
  </si>
  <si>
    <t xml:space="preserve">koryto                                                                                                                            (19,838+5,747+6,070)*0,20=6,331 [A]                                                                              u křídel: 
((3,70*0,75)*2+(3,25*0,75)*2)*0,2=2,085 [B] 
celkem: A+B=8,416 [C]
</t>
  </si>
  <si>
    <t>ŠD 0/63 včetně zhutnění
zaměřeno na stavbě</t>
  </si>
  <si>
    <t>HLOUBENÍ RÝH ŠÍŘ DO 2M PAŽ I NEPAŽ TŘ. II</t>
  </si>
  <si>
    <t>17,00=17,000 [A]</t>
  </si>
  <si>
    <t>5,50*0,30*0,30=0,495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</si>
  <si>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</si>
  <si>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VYKOPÁVKY PRO KORYTA VODOTEČÍ TŘ. II, ODVOZ DO 20KM</t>
  </si>
  <si>
    <t>PŘÍPLATEK ZA DALŠÍ 1KM DOPRAVY ZEMINY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</si>
  <si>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</si>
  <si>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 příplatek k vodorovnému přemístění zeminy za každý další 1km nad 20km</t>
  </si>
  <si>
    <t>9,431*21,00=198,051 [A]</t>
  </si>
  <si>
    <t>17120</t>
  </si>
  <si>
    <t>ULOŽENÍ SYPANINY DO NÁSYPŮ A NA SKLÁDKY BEZ ZHUTNĚNÍ</t>
  </si>
  <si>
    <t>uložení na skládku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</si>
  <si>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</si>
  <si>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"124838" 
9,431=9,431 [A]</t>
  </si>
  <si>
    <t xml:space="preserve">"124838" 
9,431*2,00=18,862 [A] </t>
  </si>
  <si>
    <t>(2,695*2,4)*21=135,828 [A]</t>
  </si>
  <si>
    <t xml:space="preserve">na svazích přesypávek, průměrná tloušťka 150 mm                                               včetně dopravy a uložení na meziskládku (bude použito zpětně pro terénní úpravy) zaměřeno na stavbě                                   </t>
  </si>
  <si>
    <t>odkopy v korytě v pravé části mostu a kolem křídel (pod dlažby)</t>
  </si>
  <si>
    <t>vyčištění vodoteče pod mostem (levá polovina mostu)
včetně odvozu a uložení na skládku do 41 km  
zaměřeno na stavbě</t>
  </si>
  <si>
    <t xml:space="preserve">(7,6*0,8*0,30)*2=3,648 [A] </t>
  </si>
  <si>
    <t>pro betonový práh, výkopek bude použit pro dosypávky kolem dlažeb
zaměřeno na stavbě</t>
  </si>
  <si>
    <t xml:space="preserve">koryto                                                                                                                                (19,838+5,747+6,070)*0,15=4,748 [A]                                                                                      u křídel: 
((3,70*0,75)*2+(3,25*0,75)*2)*0,15=1,564 [B] 
celkem: A+B=6,312 [C]
</t>
  </si>
  <si>
    <t>pod dlažbu v pravé pol. mostu                                                                                       19,838*0,20=3,968 [A]                                                                                                      dosypání pod přepadem v korytě                                                                                 3,00*3,05*0,30=2,745 [B]                                                                                                  u křídla 1P: 
1,25*4,00*0,5=2,500 [C] 
celkem: A+B+C=9,213 [D]</t>
  </si>
  <si>
    <t>3,00=3,000 [A]</t>
  </si>
  <si>
    <t>11,50=11,500 [A]</t>
  </si>
  <si>
    <t>5,00=5,000 [A]</t>
  </si>
  <si>
    <t>nosná konstrukce: 
38,430=38,430 [A] 
římsy: 
(0,15+0,25+0,50)*(10,00+9,00)+0,50*0,25*4=17,600 [B] 
stávající dlažba koryta: 
11,5=11,500 [C] 
celkem: A+B+C=67,530 [D]</t>
  </si>
  <si>
    <t>koryto                                                                                                                           (3,00+1,50)*3,05*0,25=3,431 [A]                                                                                      u křídel: 
2,00+2,00+2,00=6,00 [B] 
celkem: A+B=9,431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</si>
</sst>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7" fillId="0" borderId="1" xfId="6" applyFont="1" applyBorder="1"/>
    <xf numFmtId="0" fontId="7" fillId="0" borderId="0" xfId="0" applyFont="1"/>
    <xf numFmtId="0" fontId="8" fillId="0" borderId="1" xfId="6" applyFont="1" applyBorder="1" applyAlignment="1">
      <alignment horizontal="right"/>
    </xf>
    <xf numFmtId="0" fontId="8" fillId="0" borderId="1" xfId="6" applyFont="1" applyBorder="1"/>
    <xf numFmtId="0" fontId="8" fillId="0" borderId="1" xfId="6" applyFont="1" applyBorder="1" applyAlignment="1">
      <alignment wrapText="1"/>
    </xf>
    <xf numFmtId="0" fontId="8" fillId="0" borderId="1" xfId="6" applyFont="1" applyBorder="1" applyAlignment="1">
      <alignment horizontal="center"/>
    </xf>
    <xf numFmtId="164" fontId="8" fillId="0" borderId="1" xfId="6" applyNumberFormat="1" applyFont="1" applyBorder="1" applyAlignment="1">
      <alignment horizontal="center"/>
    </xf>
    <xf numFmtId="0" fontId="8" fillId="0" borderId="1" xfId="6" applyFont="1" applyBorder="1" applyAlignment="1">
      <alignment horizontal="left" vertical="center" wrapText="1"/>
    </xf>
    <xf numFmtId="0" fontId="9" fillId="0" borderId="1" xfId="6" applyFont="1" applyBorder="1" applyAlignment="1">
      <alignment horizontal="left" vertical="center" wrapText="1"/>
    </xf>
    <xf numFmtId="4" fontId="8" fillId="0" borderId="1" xfId="6" applyNumberFormat="1" applyFont="1" applyBorder="1" applyAlignment="1">
      <alignment horizontal="center"/>
    </xf>
    <xf numFmtId="0" fontId="8" fillId="0" borderId="0" xfId="0" applyFont="1" applyAlignment="1">
      <alignment wrapText="1"/>
    </xf>
    <xf numFmtId="0" fontId="0" fillId="0" borderId="0" xfId="6" applyFont="1" applyBorder="1" applyAlignment="1">
      <alignment vertical="top"/>
    </xf>
    <xf numFmtId="0" fontId="8" fillId="0" borderId="1" xfId="0" applyFont="1" applyBorder="1" applyAlignment="1">
      <alignment wrapText="1"/>
    </xf>
    <xf numFmtId="0" fontId="0" fillId="0" borderId="5" xfId="6" applyFont="1" applyBorder="1"/>
    <xf numFmtId="0" fontId="8" fillId="0" borderId="0" xfId="6" applyFont="1" applyBorder="1" applyAlignment="1">
      <alignment horizontal="right"/>
    </xf>
    <xf numFmtId="0" fontId="8" fillId="0" borderId="0" xfId="6" applyFont="1" applyBorder="1"/>
    <xf numFmtId="0" fontId="8" fillId="0" borderId="0" xfId="6" applyFont="1" applyBorder="1" applyAlignment="1">
      <alignment horizontal="center"/>
    </xf>
    <xf numFmtId="164" fontId="8" fillId="0" borderId="0" xfId="6" applyNumberFormat="1" applyFont="1" applyBorder="1" applyAlignment="1">
      <alignment horizontal="center"/>
    </xf>
    <xf numFmtId="4" fontId="8" fillId="0" borderId="0" xfId="6" applyNumberFormat="1" applyFont="1" applyBorder="1" applyAlignment="1">
      <alignment horizontal="center"/>
    </xf>
    <xf numFmtId="0" fontId="10" fillId="2" borderId="3" xfId="6" applyFont="1" applyFill="1" applyBorder="1" applyAlignment="1">
      <alignment horizontal="right"/>
    </xf>
    <xf numFmtId="0" fontId="8" fillId="2" borderId="3" xfId="6" applyFont="1" applyFill="1" applyBorder="1"/>
    <xf numFmtId="0" fontId="10" fillId="2" borderId="6" xfId="6" applyFont="1" applyFill="1" applyBorder="1" applyAlignment="1">
      <alignment wrapText="1"/>
    </xf>
    <xf numFmtId="4" fontId="10" fillId="2" borderId="3" xfId="6" applyNumberFormat="1" applyFont="1" applyFill="1" applyBorder="1" applyAlignment="1">
      <alignment horizontal="center"/>
    </xf>
    <xf numFmtId="0" fontId="8" fillId="0" borderId="0" xfId="0" applyFont="1"/>
    <xf numFmtId="0" fontId="11" fillId="2" borderId="3" xfId="6" applyFont="1" applyFill="1" applyBorder="1" applyAlignment="1">
      <alignment horizontal="left"/>
    </xf>
    <xf numFmtId="0" fontId="7" fillId="0" borderId="5" xfId="6" applyFont="1" applyBorder="1" applyAlignment="1">
      <alignment vertical="top"/>
    </xf>
    <xf numFmtId="0" fontId="7" fillId="0" borderId="0" xfId="6" applyFont="1" applyAlignment="1">
      <alignment vertical="top"/>
    </xf>
    <xf numFmtId="0" fontId="8" fillId="0" borderId="1" xfId="6" applyFont="1" applyBorder="1" applyAlignment="1">
      <alignment horizontal="left" vertical="top" wrapText="1"/>
    </xf>
    <xf numFmtId="0" fontId="6" fillId="0" borderId="1" xfId="6" applyFont="1" applyBorder="1" applyAlignment="1">
      <alignment horizontal="right"/>
    </xf>
    <xf numFmtId="0" fontId="6" fillId="0" borderId="0" xfId="0" applyFont="1"/>
    <xf numFmtId="0" fontId="6" fillId="2" borderId="3" xfId="6" applyFont="1" applyFill="1" applyBorder="1"/>
    <xf numFmtId="0" fontId="6" fillId="0" borderId="0" xfId="6" applyFont="1" applyBorder="1" applyAlignment="1">
      <alignment horizontal="right"/>
    </xf>
    <xf numFmtId="0" fontId="6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"/>
  <sheetViews>
    <sheetView zoomScale="85" zoomScaleNormal="85" workbookViewId="0">
      <pane ySplit="8" topLeftCell="A9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4200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63" t="s">
        <v>5</v>
      </c>
      <c r="D3" s="64"/>
      <c r="E3" s="9" t="s">
        <v>113</v>
      </c>
      <c r="F3" s="1"/>
      <c r="G3" s="4"/>
      <c r="H3" s="3" t="s">
        <v>17</v>
      </c>
      <c r="I3" s="27">
        <f>0+I9</f>
        <v>20000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63" t="s">
        <v>8</v>
      </c>
      <c r="D4" s="64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65" t="s">
        <v>17</v>
      </c>
      <c r="D5" s="66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62" t="s">
        <v>19</v>
      </c>
      <c r="B6" s="62" t="s">
        <v>21</v>
      </c>
      <c r="C6" s="62" t="s">
        <v>23</v>
      </c>
      <c r="D6" s="62" t="s">
        <v>24</v>
      </c>
      <c r="E6" s="62" t="s">
        <v>25</v>
      </c>
      <c r="F6" s="62" t="s">
        <v>27</v>
      </c>
      <c r="G6" s="62" t="s">
        <v>29</v>
      </c>
      <c r="H6" s="62" t="s">
        <v>31</v>
      </c>
      <c r="I6" s="62"/>
      <c r="J6" s="62" t="s">
        <v>36</v>
      </c>
    </row>
    <row r="7" spans="1:18" ht="12.75" customHeight="1" x14ac:dyDescent="0.2">
      <c r="A7" s="62"/>
      <c r="B7" s="62"/>
      <c r="C7" s="62"/>
      <c r="D7" s="62"/>
      <c r="E7" s="62"/>
      <c r="F7" s="62"/>
      <c r="G7" s="62"/>
      <c r="H7" s="10" t="s">
        <v>32</v>
      </c>
      <c r="I7" s="10" t="s">
        <v>34</v>
      </c>
      <c r="J7" s="62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20000</v>
      </c>
      <c r="J9" s="14"/>
      <c r="O9">
        <f>0+R9</f>
        <v>4200</v>
      </c>
      <c r="Q9">
        <f>0+I10</f>
        <v>20000</v>
      </c>
      <c r="R9">
        <f>0+O10</f>
        <v>4200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>
        <v>20000</v>
      </c>
      <c r="I10" s="22">
        <f>ROUND(ROUND(H10,2)*ROUND(G10,3),2)</f>
        <v>20000</v>
      </c>
      <c r="J10" s="20"/>
      <c r="O10">
        <f>(I10*21)/100</f>
        <v>4200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3"/>
  <sheetViews>
    <sheetView zoomScale="85" zoomScaleNormal="85" workbookViewId="0">
      <pane ySplit="8" topLeftCell="A9" activePane="bottomLeft" state="frozen"/>
      <selection pane="bottomLeft" activeCell="H11" sqref="H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6300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63" t="s">
        <v>5</v>
      </c>
      <c r="D3" s="64"/>
      <c r="E3" s="9" t="s">
        <v>113</v>
      </c>
      <c r="F3" s="1"/>
      <c r="G3" s="4"/>
      <c r="H3" s="3" t="s">
        <v>51</v>
      </c>
      <c r="I3" s="27">
        <f>0+I9</f>
        <v>30000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63" t="s">
        <v>8</v>
      </c>
      <c r="D4" s="64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65" t="s">
        <v>51</v>
      </c>
      <c r="D5" s="66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62" t="s">
        <v>19</v>
      </c>
      <c r="B6" s="62" t="s">
        <v>21</v>
      </c>
      <c r="C6" s="62" t="s">
        <v>23</v>
      </c>
      <c r="D6" s="62" t="s">
        <v>24</v>
      </c>
      <c r="E6" s="62" t="s">
        <v>25</v>
      </c>
      <c r="F6" s="62" t="s">
        <v>27</v>
      </c>
      <c r="G6" s="62" t="s">
        <v>29</v>
      </c>
      <c r="H6" s="62" t="s">
        <v>31</v>
      </c>
      <c r="I6" s="62"/>
      <c r="J6" s="62" t="s">
        <v>36</v>
      </c>
    </row>
    <row r="7" spans="1:18" ht="12.75" customHeight="1" x14ac:dyDescent="0.2">
      <c r="A7" s="62"/>
      <c r="B7" s="62"/>
      <c r="C7" s="62"/>
      <c r="D7" s="62"/>
      <c r="E7" s="62"/>
      <c r="F7" s="62"/>
      <c r="G7" s="62"/>
      <c r="H7" s="10" t="s">
        <v>32</v>
      </c>
      <c r="I7" s="10" t="s">
        <v>34</v>
      </c>
      <c r="J7" s="62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30000</v>
      </c>
      <c r="J9" s="14"/>
      <c r="O9">
        <f>0+R9</f>
        <v>6300</v>
      </c>
      <c r="Q9">
        <f>0+I10</f>
        <v>30000</v>
      </c>
      <c r="R9">
        <f>0+O10</f>
        <v>6300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>
        <v>30000</v>
      </c>
      <c r="I10" s="22">
        <f>ROUND(ROUND(H10,2)*ROUND(G10,3),2)</f>
        <v>30000</v>
      </c>
      <c r="J10" s="20"/>
      <c r="O10">
        <f>(I10*21)/100</f>
        <v>6300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8"/>
  <sheetViews>
    <sheetView tabSelected="1" topLeftCell="B1" zoomScale="85" zoomScaleNormal="85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</cols>
  <sheetData>
    <row r="1" spans="1:10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0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0" ht="15" customHeight="1" x14ac:dyDescent="0.25">
      <c r="A3" t="s">
        <v>1</v>
      </c>
      <c r="B3" s="8" t="s">
        <v>4</v>
      </c>
      <c r="C3" s="63" t="s">
        <v>5</v>
      </c>
      <c r="D3" s="64"/>
      <c r="E3" s="9" t="s">
        <v>113</v>
      </c>
      <c r="F3" s="1"/>
      <c r="G3" s="4"/>
      <c r="H3" s="3" t="s">
        <v>56</v>
      </c>
      <c r="I3" s="27">
        <f>I8+I17+I54+I60+I81+I114+I119</f>
        <v>0</v>
      </c>
      <c r="J3" s="6"/>
    </row>
    <row r="4" spans="1:10" ht="15" customHeight="1" x14ac:dyDescent="0.25">
      <c r="A4" t="s">
        <v>6</v>
      </c>
      <c r="B4" s="11" t="s">
        <v>11</v>
      </c>
      <c r="C4" s="65" t="s">
        <v>56</v>
      </c>
      <c r="D4" s="66"/>
      <c r="E4" s="52" t="s">
        <v>113</v>
      </c>
      <c r="F4" s="5"/>
      <c r="G4" s="5"/>
      <c r="H4" s="14"/>
      <c r="I4" s="14"/>
      <c r="J4" s="5"/>
    </row>
    <row r="5" spans="1:10" ht="12.75" customHeight="1" x14ac:dyDescent="0.2">
      <c r="A5" s="62" t="s">
        <v>19</v>
      </c>
      <c r="B5" s="62" t="s">
        <v>21</v>
      </c>
      <c r="C5" s="62" t="s">
        <v>23</v>
      </c>
      <c r="D5" s="62" t="s">
        <v>24</v>
      </c>
      <c r="E5" s="62" t="s">
        <v>25</v>
      </c>
      <c r="F5" s="62" t="s">
        <v>27</v>
      </c>
      <c r="G5" s="62" t="s">
        <v>29</v>
      </c>
      <c r="H5" s="62" t="s">
        <v>31</v>
      </c>
      <c r="I5" s="62"/>
      <c r="J5" s="62" t="s">
        <v>36</v>
      </c>
    </row>
    <row r="6" spans="1:10" ht="12.75" customHeight="1" x14ac:dyDescent="0.2">
      <c r="A6" s="62"/>
      <c r="B6" s="62"/>
      <c r="C6" s="62"/>
      <c r="D6" s="62"/>
      <c r="E6" s="62"/>
      <c r="F6" s="62"/>
      <c r="G6" s="62"/>
      <c r="H6" s="10" t="s">
        <v>32</v>
      </c>
      <c r="I6" s="10" t="s">
        <v>34</v>
      </c>
      <c r="J6" s="62"/>
    </row>
    <row r="7" spans="1:10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0" ht="12.75" customHeight="1" x14ac:dyDescent="0.2">
      <c r="A8" s="14" t="s">
        <v>38</v>
      </c>
      <c r="B8" s="14"/>
      <c r="C8" s="15" t="s">
        <v>20</v>
      </c>
      <c r="D8" s="14"/>
      <c r="E8" s="16" t="s">
        <v>39</v>
      </c>
      <c r="F8" s="14"/>
      <c r="G8" s="14"/>
      <c r="H8" s="14"/>
      <c r="I8" s="17">
        <f>I9+I13</f>
        <v>0</v>
      </c>
      <c r="J8" s="14"/>
    </row>
    <row r="9" spans="1:10" x14ac:dyDescent="0.2">
      <c r="A9" s="13" t="s">
        <v>40</v>
      </c>
      <c r="B9" s="56" t="s">
        <v>22</v>
      </c>
      <c r="C9" s="30" t="s">
        <v>57</v>
      </c>
      <c r="D9" s="31" t="s">
        <v>22</v>
      </c>
      <c r="E9" s="32" t="s">
        <v>58</v>
      </c>
      <c r="F9" s="33" t="s">
        <v>59</v>
      </c>
      <c r="G9" s="34">
        <v>18.861999999999998</v>
      </c>
      <c r="H9" s="37">
        <v>0</v>
      </c>
      <c r="I9" s="37">
        <f>ROUND(ROUND(H9,2)*ROUND(G9,3),2)</f>
        <v>0</v>
      </c>
      <c r="J9" s="33" t="s">
        <v>118</v>
      </c>
    </row>
    <row r="10" spans="1:10" x14ac:dyDescent="0.2">
      <c r="A10" s="23" t="s">
        <v>45</v>
      </c>
      <c r="B10" s="57"/>
      <c r="C10" s="29"/>
      <c r="D10" s="29"/>
      <c r="E10" s="35" t="s">
        <v>60</v>
      </c>
      <c r="F10" s="29"/>
      <c r="G10" s="29"/>
      <c r="H10" s="29"/>
      <c r="I10" s="29"/>
      <c r="J10" s="29"/>
    </row>
    <row r="11" spans="1:10" ht="25.5" x14ac:dyDescent="0.2">
      <c r="A11" s="25" t="s">
        <v>47</v>
      </c>
      <c r="B11" s="57"/>
      <c r="C11" s="29"/>
      <c r="D11" s="29"/>
      <c r="E11" s="36" t="s">
        <v>187</v>
      </c>
      <c r="F11" s="29"/>
      <c r="G11" s="29"/>
      <c r="H11" s="29"/>
      <c r="I11" s="29"/>
      <c r="J11" s="29"/>
    </row>
    <row r="12" spans="1:10" ht="25.5" x14ac:dyDescent="0.2">
      <c r="A12" t="s">
        <v>49</v>
      </c>
      <c r="B12" s="57"/>
      <c r="C12" s="29"/>
      <c r="D12" s="29"/>
      <c r="E12" s="35" t="s">
        <v>61</v>
      </c>
      <c r="F12" s="29"/>
      <c r="G12" s="29"/>
      <c r="H12" s="29"/>
      <c r="I12" s="29"/>
      <c r="J12" s="29"/>
    </row>
    <row r="13" spans="1:10" x14ac:dyDescent="0.2">
      <c r="A13" s="13" t="s">
        <v>40</v>
      </c>
      <c r="B13" s="56" t="s">
        <v>16</v>
      </c>
      <c r="C13" s="30" t="s">
        <v>57</v>
      </c>
      <c r="D13" s="31" t="s">
        <v>16</v>
      </c>
      <c r="E13" s="32" t="s">
        <v>58</v>
      </c>
      <c r="F13" s="33" t="s">
        <v>59</v>
      </c>
      <c r="G13" s="34">
        <v>6.468</v>
      </c>
      <c r="H13" s="37">
        <v>0</v>
      </c>
      <c r="I13" s="37">
        <f>ROUND(ROUND(H13,2)*ROUND(G13,3),2)</f>
        <v>0</v>
      </c>
      <c r="J13" s="33" t="s">
        <v>118</v>
      </c>
    </row>
    <row r="14" spans="1:10" x14ac:dyDescent="0.2">
      <c r="A14" s="23" t="s">
        <v>45</v>
      </c>
      <c r="B14" s="57"/>
      <c r="C14" s="51"/>
      <c r="D14" s="51"/>
      <c r="E14" s="35" t="s">
        <v>62</v>
      </c>
      <c r="F14" s="51"/>
      <c r="G14" s="51"/>
      <c r="H14" s="51"/>
      <c r="I14" s="51"/>
      <c r="J14" s="51"/>
    </row>
    <row r="15" spans="1:10" ht="25.5" x14ac:dyDescent="0.2">
      <c r="A15" s="25" t="s">
        <v>47</v>
      </c>
      <c r="B15" s="57"/>
      <c r="C15" s="51"/>
      <c r="D15" s="51"/>
      <c r="E15" s="36" t="s">
        <v>149</v>
      </c>
      <c r="F15" s="51"/>
      <c r="G15" s="51"/>
      <c r="H15" s="51"/>
      <c r="I15" s="51"/>
      <c r="J15" s="51"/>
    </row>
    <row r="16" spans="1:10" ht="25.5" x14ac:dyDescent="0.2">
      <c r="A16" t="s">
        <v>49</v>
      </c>
      <c r="B16" s="57"/>
      <c r="C16" s="51"/>
      <c r="D16" s="51"/>
      <c r="E16" s="35" t="s">
        <v>61</v>
      </c>
      <c r="F16" s="51"/>
      <c r="G16" s="51"/>
      <c r="H16" s="51"/>
      <c r="I16" s="51"/>
      <c r="J16" s="51"/>
    </row>
    <row r="17" spans="1:10" ht="12.75" customHeight="1" x14ac:dyDescent="0.2">
      <c r="A17" s="5" t="s">
        <v>38</v>
      </c>
      <c r="B17" s="58"/>
      <c r="C17" s="47" t="s">
        <v>22</v>
      </c>
      <c r="D17" s="48"/>
      <c r="E17" s="49" t="s">
        <v>63</v>
      </c>
      <c r="F17" s="48"/>
      <c r="G17" s="48"/>
      <c r="H17" s="48"/>
      <c r="I17" s="50">
        <f>I18+I22+I26+I30+I34+I37+I41+I45+I49</f>
        <v>0</v>
      </c>
      <c r="J17" s="48"/>
    </row>
    <row r="18" spans="1:10" x14ac:dyDescent="0.2">
      <c r="A18" s="13" t="s">
        <v>40</v>
      </c>
      <c r="B18" s="56" t="s">
        <v>15</v>
      </c>
      <c r="C18" s="30" t="s">
        <v>64</v>
      </c>
      <c r="D18" s="31" t="s">
        <v>42</v>
      </c>
      <c r="E18" s="32" t="s">
        <v>65</v>
      </c>
      <c r="F18" s="33" t="s">
        <v>66</v>
      </c>
      <c r="G18" s="34">
        <v>58</v>
      </c>
      <c r="H18" s="37">
        <v>0</v>
      </c>
      <c r="I18" s="37">
        <f>ROUND(ROUND(H18,2)*ROUND(G18,3),2)</f>
        <v>0</v>
      </c>
      <c r="J18" s="33" t="s">
        <v>118</v>
      </c>
    </row>
    <row r="19" spans="1:10" ht="38.25" x14ac:dyDescent="0.2">
      <c r="A19" s="23" t="s">
        <v>45</v>
      </c>
      <c r="B19" s="57"/>
      <c r="C19" s="29"/>
      <c r="D19" s="29"/>
      <c r="E19" s="60" t="s">
        <v>189</v>
      </c>
      <c r="F19" s="29"/>
      <c r="G19" s="29"/>
      <c r="H19" s="29"/>
      <c r="I19" s="29"/>
      <c r="J19" s="29"/>
    </row>
    <row r="20" spans="1:10" x14ac:dyDescent="0.2">
      <c r="A20" s="25" t="s">
        <v>47</v>
      </c>
      <c r="B20" s="57"/>
      <c r="C20" s="29"/>
      <c r="D20" s="29"/>
      <c r="E20" s="36" t="s">
        <v>114</v>
      </c>
      <c r="F20" s="29"/>
      <c r="G20" s="29"/>
      <c r="H20" s="29"/>
      <c r="I20" s="29"/>
      <c r="J20" s="29"/>
    </row>
    <row r="21" spans="1:10" x14ac:dyDescent="0.2">
      <c r="A21" t="s">
        <v>49</v>
      </c>
      <c r="B21" s="57"/>
      <c r="C21" s="29"/>
      <c r="D21" s="29"/>
      <c r="E21" s="35" t="s">
        <v>115</v>
      </c>
      <c r="F21" s="29"/>
      <c r="G21" s="29"/>
      <c r="H21" s="29"/>
      <c r="I21" s="29"/>
      <c r="J21" s="29"/>
    </row>
    <row r="22" spans="1:10" x14ac:dyDescent="0.2">
      <c r="A22" s="13" t="s">
        <v>40</v>
      </c>
      <c r="B22" s="56">
        <v>4</v>
      </c>
      <c r="C22" s="30">
        <v>11513</v>
      </c>
      <c r="D22" s="31"/>
      <c r="E22" s="32" t="s">
        <v>137</v>
      </c>
      <c r="F22" s="33" t="s">
        <v>136</v>
      </c>
      <c r="G22" s="34">
        <v>120</v>
      </c>
      <c r="H22" s="37">
        <v>0</v>
      </c>
      <c r="I22" s="37">
        <f>ROUND(ROUND(H22,2)*ROUND(G22,3),2)</f>
        <v>0</v>
      </c>
      <c r="J22" s="33" t="s">
        <v>118</v>
      </c>
    </row>
    <row r="23" spans="1:10" ht="25.5" x14ac:dyDescent="0.2">
      <c r="A23" s="23" t="s">
        <v>45</v>
      </c>
      <c r="B23" s="57"/>
      <c r="C23" s="51"/>
      <c r="D23" s="51"/>
      <c r="E23" s="35" t="s">
        <v>68</v>
      </c>
      <c r="F23" s="51"/>
      <c r="G23" s="51"/>
      <c r="H23" s="51"/>
      <c r="I23" s="51"/>
      <c r="J23" s="51"/>
    </row>
    <row r="24" spans="1:10" x14ac:dyDescent="0.2">
      <c r="A24" s="25" t="s">
        <v>47</v>
      </c>
      <c r="B24" s="57"/>
      <c r="C24" s="51"/>
      <c r="D24" s="51"/>
      <c r="E24" s="36" t="s">
        <v>138</v>
      </c>
      <c r="F24" s="51"/>
      <c r="G24" s="51"/>
      <c r="H24" s="51"/>
      <c r="I24" s="51"/>
      <c r="J24" s="51"/>
    </row>
    <row r="25" spans="1:10" ht="38.25" x14ac:dyDescent="0.2">
      <c r="A25" t="s">
        <v>49</v>
      </c>
      <c r="B25" s="57"/>
      <c r="C25" s="51"/>
      <c r="D25" s="51"/>
      <c r="E25" s="35" t="s">
        <v>69</v>
      </c>
      <c r="F25" s="51"/>
      <c r="G25" s="51"/>
      <c r="H25" s="51"/>
      <c r="I25" s="51"/>
      <c r="J25" s="51"/>
    </row>
    <row r="26" spans="1:10" x14ac:dyDescent="0.2">
      <c r="A26" s="13" t="s">
        <v>40</v>
      </c>
      <c r="B26" s="56">
        <v>5</v>
      </c>
      <c r="C26" s="30">
        <v>11525</v>
      </c>
      <c r="D26" s="31" t="s">
        <v>53</v>
      </c>
      <c r="E26" s="32" t="s">
        <v>134</v>
      </c>
      <c r="F26" s="33" t="s">
        <v>135</v>
      </c>
      <c r="G26" s="34">
        <v>17</v>
      </c>
      <c r="H26" s="37">
        <v>0</v>
      </c>
      <c r="I26" s="37">
        <f>ROUND(ROUND(H26,2)*ROUND(G26,3),2)</f>
        <v>0</v>
      </c>
      <c r="J26" s="33" t="s">
        <v>118</v>
      </c>
    </row>
    <row r="27" spans="1:10" ht="25.5" x14ac:dyDescent="0.2">
      <c r="A27" s="23" t="s">
        <v>45</v>
      </c>
      <c r="B27" s="57"/>
      <c r="C27" s="29"/>
      <c r="D27" s="29"/>
      <c r="E27" s="35" t="s">
        <v>139</v>
      </c>
      <c r="F27" s="29"/>
      <c r="G27" s="29"/>
      <c r="H27" s="29"/>
      <c r="I27" s="29"/>
      <c r="J27" s="29"/>
    </row>
    <row r="28" spans="1:10" x14ac:dyDescent="0.2">
      <c r="A28" s="25" t="s">
        <v>47</v>
      </c>
      <c r="B28" s="57"/>
      <c r="C28" s="29"/>
      <c r="D28" s="29"/>
      <c r="E28" s="36" t="s">
        <v>174</v>
      </c>
      <c r="F28" s="29"/>
      <c r="G28" s="29"/>
      <c r="H28" s="29"/>
      <c r="I28" s="29"/>
      <c r="J28" s="29"/>
    </row>
    <row r="29" spans="1:10" ht="38.25" x14ac:dyDescent="0.2">
      <c r="A29" t="s">
        <v>49</v>
      </c>
      <c r="B29" s="57"/>
      <c r="C29" s="29"/>
      <c r="D29" s="29"/>
      <c r="E29" s="35" t="s">
        <v>70</v>
      </c>
      <c r="F29" s="29"/>
      <c r="G29" s="29"/>
      <c r="H29" s="29"/>
      <c r="I29" s="29"/>
      <c r="J29" s="29"/>
    </row>
    <row r="30" spans="1:10" x14ac:dyDescent="0.2">
      <c r="A30" s="13" t="s">
        <v>40</v>
      </c>
      <c r="B30" s="56">
        <v>6</v>
      </c>
      <c r="C30" s="30">
        <v>124838</v>
      </c>
      <c r="D30" s="31" t="s">
        <v>42</v>
      </c>
      <c r="E30" s="32" t="s">
        <v>177</v>
      </c>
      <c r="F30" s="33" t="s">
        <v>67</v>
      </c>
      <c r="G30" s="34">
        <v>9.4309999999999992</v>
      </c>
      <c r="H30" s="37">
        <v>0</v>
      </c>
      <c r="I30" s="37">
        <f>ROUND(ROUND(H30,2)*ROUND(G30,3),2)</f>
        <v>0</v>
      </c>
      <c r="J30" s="33" t="s">
        <v>118</v>
      </c>
    </row>
    <row r="31" spans="1:10" x14ac:dyDescent="0.2">
      <c r="A31" s="23" t="s">
        <v>45</v>
      </c>
      <c r="B31" s="57"/>
      <c r="C31" s="29"/>
      <c r="D31" s="29"/>
      <c r="E31" s="60" t="s">
        <v>190</v>
      </c>
      <c r="F31" s="29"/>
      <c r="G31" s="29"/>
      <c r="H31" s="29"/>
      <c r="I31" s="29"/>
      <c r="J31" s="29"/>
    </row>
    <row r="32" spans="1:10" ht="76.5" x14ac:dyDescent="0.2">
      <c r="A32" s="25" t="s">
        <v>47</v>
      </c>
      <c r="B32" s="57"/>
      <c r="C32" s="29"/>
      <c r="D32" s="29"/>
      <c r="E32" s="26" t="s">
        <v>200</v>
      </c>
      <c r="F32" s="29"/>
      <c r="G32" s="29"/>
      <c r="H32" s="29"/>
      <c r="I32" s="29"/>
      <c r="J32" s="29"/>
    </row>
    <row r="33" spans="1:10" ht="119.25" customHeight="1" x14ac:dyDescent="0.2">
      <c r="A33" s="25"/>
      <c r="B33" s="57"/>
      <c r="C33" s="29"/>
      <c r="D33" s="29"/>
      <c r="E33" s="55" t="s">
        <v>179</v>
      </c>
      <c r="F33" s="29"/>
      <c r="G33" s="29"/>
      <c r="H33" s="29"/>
      <c r="I33" s="29"/>
      <c r="J33" s="29"/>
    </row>
    <row r="34" spans="1:10" x14ac:dyDescent="0.2">
      <c r="A34" s="13" t="s">
        <v>40</v>
      </c>
      <c r="B34" s="56" t="s">
        <v>71</v>
      </c>
      <c r="C34" s="30">
        <v>124839</v>
      </c>
      <c r="D34" s="31" t="s">
        <v>42</v>
      </c>
      <c r="E34" s="32" t="s">
        <v>178</v>
      </c>
      <c r="F34" s="33" t="s">
        <v>67</v>
      </c>
      <c r="G34" s="34">
        <v>198.05099999999999</v>
      </c>
      <c r="H34" s="37">
        <v>0</v>
      </c>
      <c r="I34" s="37">
        <f>ROUND(ROUND(H34,2)*ROUND(G34,3),2)</f>
        <v>0</v>
      </c>
      <c r="J34" s="33" t="s">
        <v>118</v>
      </c>
    </row>
    <row r="35" spans="1:10" x14ac:dyDescent="0.2">
      <c r="A35" s="23" t="s">
        <v>45</v>
      </c>
      <c r="B35" s="57"/>
      <c r="C35" s="29"/>
      <c r="D35" s="29"/>
      <c r="E35" s="36" t="s">
        <v>181</v>
      </c>
      <c r="F35" s="29"/>
      <c r="G35" s="29"/>
      <c r="H35" s="29"/>
      <c r="I35" s="29"/>
      <c r="J35" s="29"/>
    </row>
    <row r="36" spans="1:10" ht="25.5" x14ac:dyDescent="0.2">
      <c r="A36" s="25" t="s">
        <v>47</v>
      </c>
      <c r="B36" s="57"/>
      <c r="C36" s="29"/>
      <c r="D36" s="29"/>
      <c r="E36" s="55" t="s">
        <v>180</v>
      </c>
      <c r="F36" s="29"/>
      <c r="G36" s="29"/>
      <c r="H36" s="29"/>
      <c r="I36" s="29"/>
      <c r="J36" s="29"/>
    </row>
    <row r="37" spans="1:10" x14ac:dyDescent="0.2">
      <c r="A37" s="13" t="s">
        <v>40</v>
      </c>
      <c r="B37" s="56">
        <v>8</v>
      </c>
      <c r="C37" s="30" t="s">
        <v>72</v>
      </c>
      <c r="D37" s="31" t="s">
        <v>42</v>
      </c>
      <c r="E37" s="32" t="s">
        <v>73</v>
      </c>
      <c r="F37" s="33" t="s">
        <v>67</v>
      </c>
      <c r="G37" s="34">
        <v>3.6480000000000001</v>
      </c>
      <c r="H37" s="37">
        <v>0</v>
      </c>
      <c r="I37" s="37">
        <f>ROUND(ROUND(H37,2)*ROUND(G37,3),2)</f>
        <v>0</v>
      </c>
      <c r="J37" s="33" t="s">
        <v>118</v>
      </c>
    </row>
    <row r="38" spans="1:10" ht="38.25" x14ac:dyDescent="0.2">
      <c r="A38" s="23" t="s">
        <v>45</v>
      </c>
      <c r="B38" s="57"/>
      <c r="C38" s="29"/>
      <c r="D38" s="29"/>
      <c r="E38" s="60" t="s">
        <v>191</v>
      </c>
      <c r="F38" s="29"/>
      <c r="G38" s="29"/>
      <c r="H38" s="29"/>
      <c r="I38" s="29"/>
      <c r="J38" s="29"/>
    </row>
    <row r="39" spans="1:10" x14ac:dyDescent="0.2">
      <c r="A39" s="25" t="s">
        <v>47</v>
      </c>
      <c r="B39" s="57"/>
      <c r="C39" s="29"/>
      <c r="D39" s="29"/>
      <c r="E39" s="26" t="s">
        <v>192</v>
      </c>
      <c r="F39" s="29"/>
      <c r="G39" s="29"/>
      <c r="H39" s="29"/>
      <c r="I39" s="29"/>
      <c r="J39" s="29"/>
    </row>
    <row r="40" spans="1:10" ht="63.75" x14ac:dyDescent="0.2">
      <c r="A40" t="s">
        <v>49</v>
      </c>
      <c r="B40" s="57"/>
      <c r="C40" s="29"/>
      <c r="D40" s="29"/>
      <c r="E40" s="35" t="s">
        <v>74</v>
      </c>
      <c r="F40" s="29"/>
      <c r="G40" s="29"/>
      <c r="H40" s="29"/>
      <c r="I40" s="29"/>
      <c r="J40" s="29"/>
    </row>
    <row r="41" spans="1:10" x14ac:dyDescent="0.2">
      <c r="B41" s="56">
        <v>9</v>
      </c>
      <c r="C41" s="30">
        <v>13283</v>
      </c>
      <c r="D41" s="31"/>
      <c r="E41" s="32" t="s">
        <v>173</v>
      </c>
      <c r="F41" s="33" t="s">
        <v>67</v>
      </c>
      <c r="G41" s="34">
        <v>0.495</v>
      </c>
      <c r="H41" s="37">
        <v>0</v>
      </c>
      <c r="I41" s="37">
        <f>ROUND(ROUND(H41,2)*ROUND(G41,3),2)</f>
        <v>0</v>
      </c>
      <c r="J41" s="33" t="s">
        <v>118</v>
      </c>
    </row>
    <row r="42" spans="1:10" ht="25.5" x14ac:dyDescent="0.2">
      <c r="B42" s="57"/>
      <c r="C42" s="29"/>
      <c r="D42" s="29"/>
      <c r="E42" s="60" t="s">
        <v>193</v>
      </c>
      <c r="F42" s="29"/>
      <c r="G42" s="29"/>
      <c r="H42" s="29"/>
      <c r="I42" s="29"/>
      <c r="J42" s="29"/>
    </row>
    <row r="43" spans="1:10" x14ac:dyDescent="0.2">
      <c r="B43" s="57"/>
      <c r="C43" s="29"/>
      <c r="D43" s="29"/>
      <c r="E43" s="36" t="s">
        <v>175</v>
      </c>
      <c r="F43" s="29"/>
      <c r="G43" s="29"/>
      <c r="H43" s="29"/>
      <c r="I43" s="29"/>
      <c r="J43" s="29"/>
    </row>
    <row r="44" spans="1:10" ht="89.25" customHeight="1" x14ac:dyDescent="0.2">
      <c r="B44" s="57"/>
      <c r="C44" s="29"/>
      <c r="D44" s="29"/>
      <c r="E44" s="55" t="s">
        <v>176</v>
      </c>
      <c r="F44" s="29"/>
      <c r="G44" s="29"/>
      <c r="H44" s="29"/>
      <c r="I44" s="29"/>
      <c r="J44" s="29"/>
    </row>
    <row r="45" spans="1:10" x14ac:dyDescent="0.2">
      <c r="A45" s="13" t="s">
        <v>40</v>
      </c>
      <c r="B45" s="56">
        <v>10</v>
      </c>
      <c r="C45" s="18" t="s">
        <v>182</v>
      </c>
      <c r="D45" s="13" t="s">
        <v>42</v>
      </c>
      <c r="E45" s="19" t="s">
        <v>183</v>
      </c>
      <c r="F45" s="20" t="s">
        <v>67</v>
      </c>
      <c r="G45" s="21">
        <v>9.4309999999999992</v>
      </c>
      <c r="H45" s="22">
        <v>0</v>
      </c>
      <c r="I45" s="22">
        <f>ROUND(ROUND(H45,2)*ROUND(G45,3),2)</f>
        <v>0</v>
      </c>
      <c r="J45" s="33" t="s">
        <v>118</v>
      </c>
    </row>
    <row r="46" spans="1:10" x14ac:dyDescent="0.2">
      <c r="A46" s="23" t="s">
        <v>45</v>
      </c>
      <c r="B46" s="57"/>
      <c r="E46" s="24" t="s">
        <v>184</v>
      </c>
    </row>
    <row r="47" spans="1:10" ht="25.5" x14ac:dyDescent="0.2">
      <c r="A47" s="25" t="s">
        <v>47</v>
      </c>
      <c r="B47" s="57"/>
      <c r="E47" s="36" t="s">
        <v>186</v>
      </c>
    </row>
    <row r="48" spans="1:10" ht="191.25" x14ac:dyDescent="0.2">
      <c r="A48" t="s">
        <v>49</v>
      </c>
      <c r="B48" s="57"/>
      <c r="E48" s="24" t="s">
        <v>185</v>
      </c>
    </row>
    <row r="49" spans="1:12" x14ac:dyDescent="0.2">
      <c r="A49" s="13" t="s">
        <v>40</v>
      </c>
      <c r="B49" s="56">
        <v>11</v>
      </c>
      <c r="C49" s="30">
        <v>18224</v>
      </c>
      <c r="D49" s="31" t="s">
        <v>42</v>
      </c>
      <c r="E49" s="32" t="s">
        <v>130</v>
      </c>
      <c r="F49" s="33" t="s">
        <v>66</v>
      </c>
      <c r="G49" s="34">
        <v>42</v>
      </c>
      <c r="H49" s="37">
        <v>0</v>
      </c>
      <c r="I49" s="37">
        <f>ROUND(ROUND(H49,2)*ROUND(G49,3),2)</f>
        <v>0</v>
      </c>
      <c r="J49" s="33" t="s">
        <v>118</v>
      </c>
    </row>
    <row r="50" spans="1:12" ht="25.5" x14ac:dyDescent="0.2">
      <c r="A50" s="23" t="s">
        <v>45</v>
      </c>
      <c r="B50" s="57"/>
      <c r="C50" s="51"/>
      <c r="D50" s="51"/>
      <c r="E50" s="35" t="s">
        <v>132</v>
      </c>
      <c r="F50" s="51"/>
      <c r="G50" s="51"/>
      <c r="H50" s="51"/>
      <c r="I50" s="51"/>
      <c r="J50" s="51"/>
    </row>
    <row r="51" spans="1:12" ht="38.25" x14ac:dyDescent="0.2">
      <c r="A51" s="39"/>
      <c r="B51" s="57"/>
      <c r="C51" s="51"/>
      <c r="D51" s="51"/>
      <c r="E51" s="35" t="s">
        <v>131</v>
      </c>
      <c r="I51" s="51"/>
      <c r="J51" s="51"/>
    </row>
    <row r="52" spans="1:12" x14ac:dyDescent="0.2">
      <c r="A52" s="25" t="s">
        <v>47</v>
      </c>
      <c r="B52" s="57"/>
      <c r="C52" s="51"/>
      <c r="D52" s="51"/>
      <c r="E52" s="36" t="s">
        <v>133</v>
      </c>
      <c r="F52" s="51"/>
      <c r="G52" s="51"/>
      <c r="H52" s="51"/>
      <c r="I52" s="51"/>
      <c r="J52" s="51"/>
    </row>
    <row r="53" spans="1:12" x14ac:dyDescent="0.2">
      <c r="A53" t="s">
        <v>49</v>
      </c>
      <c r="B53" s="57"/>
      <c r="C53" s="51"/>
      <c r="D53" s="51"/>
      <c r="E53" s="35" t="s">
        <v>75</v>
      </c>
      <c r="F53" s="51"/>
      <c r="G53" s="51"/>
      <c r="H53" s="51"/>
      <c r="I53" s="51"/>
      <c r="J53" s="51"/>
    </row>
    <row r="54" spans="1:12" ht="12.75" customHeight="1" x14ac:dyDescent="0.2">
      <c r="A54" s="5" t="s">
        <v>38</v>
      </c>
      <c r="B54" s="58"/>
      <c r="C54" s="47">
        <v>2</v>
      </c>
      <c r="D54" s="48"/>
      <c r="E54" s="49" t="s">
        <v>116</v>
      </c>
      <c r="F54" s="48"/>
      <c r="G54" s="48"/>
      <c r="H54" s="48"/>
      <c r="I54" s="50">
        <f>I55</f>
        <v>0</v>
      </c>
      <c r="J54" s="48"/>
    </row>
    <row r="55" spans="1:12" x14ac:dyDescent="0.2">
      <c r="A55" s="13" t="s">
        <v>40</v>
      </c>
      <c r="B55" s="56">
        <v>12</v>
      </c>
      <c r="C55" s="30">
        <v>28996</v>
      </c>
      <c r="D55" s="31" t="s">
        <v>42</v>
      </c>
      <c r="E55" s="32" t="s">
        <v>117</v>
      </c>
      <c r="F55" s="33" t="s">
        <v>66</v>
      </c>
      <c r="G55" s="34">
        <v>58</v>
      </c>
      <c r="H55" s="37">
        <v>0</v>
      </c>
      <c r="I55" s="37">
        <f>ROUND(ROUND(H55,2)*ROUND(G55,3),2)</f>
        <v>0</v>
      </c>
      <c r="J55" s="33" t="s">
        <v>118</v>
      </c>
    </row>
    <row r="56" spans="1:12" x14ac:dyDescent="0.2">
      <c r="A56" s="41"/>
      <c r="B56" s="59"/>
      <c r="C56" s="42"/>
      <c r="D56" s="43"/>
      <c r="E56" s="32" t="s">
        <v>121</v>
      </c>
      <c r="F56" s="44"/>
      <c r="G56" s="45"/>
      <c r="H56" s="46"/>
      <c r="I56" s="46"/>
      <c r="J56" s="44"/>
    </row>
    <row r="57" spans="1:12" ht="102" x14ac:dyDescent="0.2">
      <c r="A57" s="23" t="s">
        <v>45</v>
      </c>
      <c r="B57" s="57"/>
      <c r="C57" s="29"/>
      <c r="D57" s="29"/>
      <c r="E57" s="40" t="s">
        <v>119</v>
      </c>
      <c r="F57" s="29"/>
      <c r="G57" s="29"/>
      <c r="H57" s="29"/>
      <c r="I57" s="29"/>
      <c r="J57" s="29"/>
      <c r="L57" s="38"/>
    </row>
    <row r="58" spans="1:12" x14ac:dyDescent="0.2">
      <c r="A58" s="39"/>
      <c r="B58" s="57"/>
      <c r="C58" s="29"/>
      <c r="D58" s="29"/>
      <c r="E58" s="35" t="s">
        <v>120</v>
      </c>
      <c r="F58" s="29"/>
      <c r="G58" s="29"/>
      <c r="H58" s="29"/>
      <c r="I58" s="29"/>
      <c r="J58" s="29"/>
      <c r="L58" s="38"/>
    </row>
    <row r="59" spans="1:12" x14ac:dyDescent="0.2">
      <c r="A59" s="25" t="s">
        <v>47</v>
      </c>
      <c r="B59" s="57"/>
      <c r="C59" s="29"/>
      <c r="D59" s="29"/>
      <c r="E59" s="36" t="s">
        <v>114</v>
      </c>
      <c r="F59" s="29"/>
      <c r="G59" s="29"/>
      <c r="H59" s="29"/>
      <c r="I59" s="29"/>
      <c r="J59" s="29"/>
    </row>
    <row r="60" spans="1:12" ht="12.75" customHeight="1" x14ac:dyDescent="0.2">
      <c r="A60" s="5" t="s">
        <v>38</v>
      </c>
      <c r="B60" s="58"/>
      <c r="C60" s="47" t="s">
        <v>26</v>
      </c>
      <c r="D60" s="48"/>
      <c r="E60" s="49" t="s">
        <v>76</v>
      </c>
      <c r="F60" s="48"/>
      <c r="G60" s="48"/>
      <c r="H60" s="48"/>
      <c r="I60" s="50">
        <f>I61+I65+I69+I73+I77</f>
        <v>0</v>
      </c>
      <c r="J60" s="48"/>
    </row>
    <row r="61" spans="1:12" x14ac:dyDescent="0.2">
      <c r="A61" s="13" t="s">
        <v>40</v>
      </c>
      <c r="B61" s="56">
        <v>13</v>
      </c>
      <c r="C61" s="30" t="s">
        <v>77</v>
      </c>
      <c r="D61" s="31" t="s">
        <v>42</v>
      </c>
      <c r="E61" s="32" t="s">
        <v>78</v>
      </c>
      <c r="F61" s="33" t="s">
        <v>67</v>
      </c>
      <c r="G61" s="34">
        <v>6.3120000000000003</v>
      </c>
      <c r="H61" s="37">
        <v>0</v>
      </c>
      <c r="I61" s="37">
        <f>ROUND(ROUND(H61,2)*ROUND(G61,3),2)</f>
        <v>0</v>
      </c>
      <c r="J61" s="33" t="s">
        <v>118</v>
      </c>
    </row>
    <row r="62" spans="1:12" ht="25.5" x14ac:dyDescent="0.2">
      <c r="A62" s="23" t="s">
        <v>45</v>
      </c>
      <c r="B62" s="57"/>
      <c r="C62" s="51"/>
      <c r="D62" s="51"/>
      <c r="E62" s="35" t="s">
        <v>150</v>
      </c>
      <c r="F62" s="51"/>
      <c r="G62" s="51"/>
      <c r="H62" s="51"/>
      <c r="I62" s="51"/>
      <c r="J62" s="51"/>
    </row>
    <row r="63" spans="1:12" ht="89.25" x14ac:dyDescent="0.2">
      <c r="A63" s="25" t="s">
        <v>47</v>
      </c>
      <c r="B63" s="57"/>
      <c r="C63" s="51"/>
      <c r="D63" s="51"/>
      <c r="E63" s="26" t="s">
        <v>194</v>
      </c>
      <c r="F63" s="51"/>
      <c r="G63" s="51"/>
      <c r="H63" s="51"/>
      <c r="I63" s="51"/>
      <c r="J63" s="51"/>
    </row>
    <row r="64" spans="1:12" ht="154.5" customHeight="1" x14ac:dyDescent="0.2">
      <c r="A64" t="s">
        <v>49</v>
      </c>
      <c r="B64" s="57"/>
      <c r="C64" s="51"/>
      <c r="D64" s="51"/>
      <c r="E64" s="55" t="s">
        <v>79</v>
      </c>
      <c r="F64" s="51"/>
      <c r="G64" s="51"/>
      <c r="H64" s="51"/>
      <c r="I64" s="51"/>
      <c r="J64" s="51"/>
    </row>
    <row r="65" spans="1:10" x14ac:dyDescent="0.2">
      <c r="A65" s="13" t="s">
        <v>40</v>
      </c>
      <c r="B65" s="56">
        <v>14</v>
      </c>
      <c r="C65" s="30" t="s">
        <v>80</v>
      </c>
      <c r="D65" s="31" t="s">
        <v>42</v>
      </c>
      <c r="E65" s="32" t="s">
        <v>81</v>
      </c>
      <c r="F65" s="33" t="s">
        <v>67</v>
      </c>
      <c r="G65" s="34">
        <v>9.2129999999999992</v>
      </c>
      <c r="H65" s="37">
        <v>0</v>
      </c>
      <c r="I65" s="37">
        <f>ROUND(ROUND(H65,2)*ROUND(G65,3),2)</f>
        <v>0</v>
      </c>
      <c r="J65" s="33" t="s">
        <v>118</v>
      </c>
    </row>
    <row r="66" spans="1:10" ht="25.5" x14ac:dyDescent="0.2">
      <c r="A66" s="23" t="s">
        <v>45</v>
      </c>
      <c r="B66" s="57"/>
      <c r="C66" s="51"/>
      <c r="D66" s="51"/>
      <c r="E66" s="35" t="s">
        <v>172</v>
      </c>
      <c r="F66" s="51"/>
      <c r="G66" s="51"/>
      <c r="H66" s="51"/>
      <c r="I66" s="51"/>
      <c r="J66" s="51"/>
    </row>
    <row r="67" spans="1:10" ht="102" x14ac:dyDescent="0.2">
      <c r="A67" s="25" t="s">
        <v>47</v>
      </c>
      <c r="B67" s="57"/>
      <c r="C67" s="51"/>
      <c r="D67" s="51"/>
      <c r="E67" s="61" t="s">
        <v>195</v>
      </c>
      <c r="F67" s="51"/>
      <c r="G67" s="51"/>
      <c r="H67" s="51"/>
      <c r="I67" s="51"/>
      <c r="J67" s="51"/>
    </row>
    <row r="68" spans="1:10" ht="38.25" x14ac:dyDescent="0.2">
      <c r="A68" t="s">
        <v>49</v>
      </c>
      <c r="B68" s="57"/>
      <c r="C68" s="51"/>
      <c r="D68" s="51"/>
      <c r="E68" s="35" t="s">
        <v>82</v>
      </c>
      <c r="F68" s="51"/>
      <c r="G68" s="51"/>
      <c r="H68" s="51"/>
      <c r="I68" s="51"/>
      <c r="J68" s="51"/>
    </row>
    <row r="69" spans="1:10" x14ac:dyDescent="0.2">
      <c r="A69" s="13" t="s">
        <v>40</v>
      </c>
      <c r="B69" s="56">
        <v>15</v>
      </c>
      <c r="C69" s="18" t="s">
        <v>125</v>
      </c>
      <c r="D69" s="13" t="s">
        <v>42</v>
      </c>
      <c r="E69" s="19" t="s">
        <v>126</v>
      </c>
      <c r="F69" s="20" t="s">
        <v>67</v>
      </c>
      <c r="G69" s="21">
        <v>1.375</v>
      </c>
      <c r="H69" s="22">
        <v>0</v>
      </c>
      <c r="I69" s="22">
        <f>ROUND(ROUND(H69,2)*ROUND(G69,3),2)</f>
        <v>0</v>
      </c>
      <c r="J69" s="33" t="s">
        <v>118</v>
      </c>
    </row>
    <row r="70" spans="1:10" x14ac:dyDescent="0.2">
      <c r="A70" s="23" t="s">
        <v>45</v>
      </c>
      <c r="B70" s="57"/>
      <c r="E70" s="35" t="s">
        <v>129</v>
      </c>
    </row>
    <row r="71" spans="1:10" x14ac:dyDescent="0.2">
      <c r="A71" s="25" t="s">
        <v>47</v>
      </c>
      <c r="B71" s="57"/>
      <c r="E71" s="36" t="s">
        <v>128</v>
      </c>
    </row>
    <row r="72" spans="1:10" ht="51" x14ac:dyDescent="0.2">
      <c r="A72" t="s">
        <v>49</v>
      </c>
      <c r="B72" s="57"/>
      <c r="E72" s="24" t="s">
        <v>127</v>
      </c>
    </row>
    <row r="73" spans="1:10" x14ac:dyDescent="0.2">
      <c r="A73" s="13" t="s">
        <v>40</v>
      </c>
      <c r="B73" s="56">
        <v>16</v>
      </c>
      <c r="C73" s="30" t="s">
        <v>83</v>
      </c>
      <c r="D73" s="31" t="s">
        <v>42</v>
      </c>
      <c r="E73" s="32" t="s">
        <v>84</v>
      </c>
      <c r="F73" s="33" t="s">
        <v>67</v>
      </c>
      <c r="G73" s="34">
        <v>8.4160000000000004</v>
      </c>
      <c r="H73" s="37">
        <v>0</v>
      </c>
      <c r="I73" s="37">
        <f>ROUND(ROUND(H73,2)*ROUND(G73,3),2)</f>
        <v>0</v>
      </c>
      <c r="J73" s="33" t="s">
        <v>118</v>
      </c>
    </row>
    <row r="74" spans="1:10" ht="25.5" x14ac:dyDescent="0.2">
      <c r="A74" s="23" t="s">
        <v>45</v>
      </c>
      <c r="B74" s="57"/>
      <c r="C74" s="29"/>
      <c r="D74" s="29"/>
      <c r="E74" s="35" t="s">
        <v>85</v>
      </c>
      <c r="F74" s="29"/>
      <c r="G74" s="29"/>
      <c r="H74" s="29"/>
      <c r="I74" s="29"/>
      <c r="J74" s="29"/>
    </row>
    <row r="75" spans="1:10" ht="89.25" x14ac:dyDescent="0.2">
      <c r="A75" s="25" t="s">
        <v>47</v>
      </c>
      <c r="B75" s="57"/>
      <c r="C75" s="29"/>
      <c r="D75" s="29"/>
      <c r="E75" s="36" t="s">
        <v>171</v>
      </c>
      <c r="F75" s="29"/>
      <c r="G75" s="29"/>
      <c r="H75" s="29"/>
      <c r="I75" s="29"/>
      <c r="J75" s="29"/>
    </row>
    <row r="76" spans="1:10" ht="102" x14ac:dyDescent="0.2">
      <c r="A76" t="s">
        <v>49</v>
      </c>
      <c r="B76" s="57"/>
      <c r="C76" s="29"/>
      <c r="D76" s="29"/>
      <c r="E76" s="35" t="s">
        <v>86</v>
      </c>
      <c r="F76" s="29"/>
      <c r="G76" s="29"/>
      <c r="H76" s="29"/>
      <c r="I76" s="29"/>
      <c r="J76" s="29"/>
    </row>
    <row r="77" spans="1:10" x14ac:dyDescent="0.2">
      <c r="A77" s="13" t="s">
        <v>40</v>
      </c>
      <c r="B77" s="56">
        <v>17</v>
      </c>
      <c r="C77" s="30">
        <v>467314</v>
      </c>
      <c r="D77" s="31" t="s">
        <v>42</v>
      </c>
      <c r="E77" s="32" t="s">
        <v>87</v>
      </c>
      <c r="F77" s="33" t="s">
        <v>67</v>
      </c>
      <c r="G77" s="34">
        <v>1.32</v>
      </c>
      <c r="H77" s="37">
        <v>0</v>
      </c>
      <c r="I77" s="37">
        <f>ROUND(ROUND(H77,2)*ROUND(G77,3),2)</f>
        <v>0</v>
      </c>
      <c r="J77" s="33" t="s">
        <v>118</v>
      </c>
    </row>
    <row r="78" spans="1:10" ht="25.5" x14ac:dyDescent="0.2">
      <c r="A78" s="23" t="s">
        <v>45</v>
      </c>
      <c r="B78" s="57"/>
      <c r="C78" s="51"/>
      <c r="D78" s="51"/>
      <c r="E78" s="35" t="s">
        <v>88</v>
      </c>
      <c r="F78" s="51"/>
      <c r="G78" s="51"/>
      <c r="H78" s="51"/>
      <c r="I78" s="51"/>
      <c r="J78" s="51"/>
    </row>
    <row r="79" spans="1:10" x14ac:dyDescent="0.2">
      <c r="A79" s="25" t="s">
        <v>47</v>
      </c>
      <c r="B79" s="57"/>
      <c r="C79" s="51"/>
      <c r="D79" s="51"/>
      <c r="E79" s="36" t="s">
        <v>140</v>
      </c>
      <c r="F79" s="51"/>
      <c r="G79" s="51"/>
      <c r="H79" s="51"/>
      <c r="I79" s="51"/>
      <c r="J79" s="51"/>
    </row>
    <row r="80" spans="1:10" ht="198.75" customHeight="1" x14ac:dyDescent="0.2">
      <c r="A80" t="s">
        <v>49</v>
      </c>
      <c r="B80" s="57"/>
      <c r="C80" s="51"/>
      <c r="D80" s="51"/>
      <c r="E80" s="55" t="s">
        <v>89</v>
      </c>
      <c r="F80" s="51"/>
      <c r="G80" s="51"/>
      <c r="H80" s="51"/>
      <c r="I80" s="51"/>
      <c r="J80" s="51"/>
    </row>
    <row r="81" spans="1:10" ht="12.75" customHeight="1" x14ac:dyDescent="0.2">
      <c r="A81" s="5" t="s">
        <v>38</v>
      </c>
      <c r="B81" s="58"/>
      <c r="C81" s="47" t="s">
        <v>30</v>
      </c>
      <c r="D81" s="48"/>
      <c r="E81" s="49" t="s">
        <v>90</v>
      </c>
      <c r="F81" s="48"/>
      <c r="G81" s="48"/>
      <c r="H81" s="48"/>
      <c r="I81" s="50">
        <f>I82+I86+I90+I94+I98+I102+I106+I110</f>
        <v>0</v>
      </c>
      <c r="J81" s="48"/>
    </row>
    <row r="82" spans="1:10" ht="25.5" x14ac:dyDescent="0.2">
      <c r="A82" s="13" t="s">
        <v>40</v>
      </c>
      <c r="B82" s="56">
        <v>18</v>
      </c>
      <c r="C82" s="30" t="s">
        <v>91</v>
      </c>
      <c r="D82" s="31" t="s">
        <v>42</v>
      </c>
      <c r="E82" s="32" t="s">
        <v>92</v>
      </c>
      <c r="F82" s="33" t="s">
        <v>66</v>
      </c>
      <c r="G82" s="34">
        <v>8.1</v>
      </c>
      <c r="H82" s="37">
        <v>0</v>
      </c>
      <c r="I82" s="37">
        <f>ROUND(ROUND(H82,2)*ROUND(G82,3),2)</f>
        <v>0</v>
      </c>
      <c r="J82" s="33" t="s">
        <v>118</v>
      </c>
    </row>
    <row r="83" spans="1:10" ht="25.5" x14ac:dyDescent="0.2">
      <c r="A83" s="23" t="s">
        <v>45</v>
      </c>
      <c r="B83" s="57"/>
      <c r="C83" s="29"/>
      <c r="D83" s="29"/>
      <c r="E83" s="35" t="s">
        <v>160</v>
      </c>
      <c r="F83" s="29"/>
      <c r="G83" s="29"/>
      <c r="H83" s="29"/>
      <c r="I83" s="29"/>
      <c r="J83" s="29"/>
    </row>
    <row r="84" spans="1:10" x14ac:dyDescent="0.2">
      <c r="A84" s="25" t="s">
        <v>47</v>
      </c>
      <c r="B84" s="57"/>
      <c r="C84" s="29"/>
      <c r="D84" s="29"/>
      <c r="E84" s="36" t="s">
        <v>159</v>
      </c>
      <c r="F84" s="29"/>
      <c r="G84" s="29"/>
      <c r="H84" s="29"/>
      <c r="I84" s="29"/>
      <c r="J84" s="29"/>
    </row>
    <row r="85" spans="1:10" ht="76.5" x14ac:dyDescent="0.2">
      <c r="A85" t="s">
        <v>49</v>
      </c>
      <c r="B85" s="57"/>
      <c r="C85" s="29"/>
      <c r="D85" s="29"/>
      <c r="E85" s="35" t="s">
        <v>93</v>
      </c>
      <c r="F85" s="29"/>
      <c r="G85" s="29"/>
      <c r="H85" s="29"/>
      <c r="I85" s="29"/>
      <c r="J85" s="29"/>
    </row>
    <row r="86" spans="1:10" ht="25.5" x14ac:dyDescent="0.2">
      <c r="A86" s="13" t="s">
        <v>40</v>
      </c>
      <c r="B86" s="56">
        <v>19</v>
      </c>
      <c r="C86" s="30" t="s">
        <v>94</v>
      </c>
      <c r="D86" s="31" t="s">
        <v>42</v>
      </c>
      <c r="E86" s="32" t="s">
        <v>95</v>
      </c>
      <c r="F86" s="33" t="s">
        <v>66</v>
      </c>
      <c r="G86" s="34">
        <v>38.43</v>
      </c>
      <c r="H86" s="37">
        <v>0</v>
      </c>
      <c r="I86" s="37">
        <f>ROUND(ROUND(H86,2)*ROUND(G86,3),2)</f>
        <v>0</v>
      </c>
      <c r="J86" s="33" t="s">
        <v>118</v>
      </c>
    </row>
    <row r="87" spans="1:10" ht="25.5" x14ac:dyDescent="0.2">
      <c r="A87" s="23" t="s">
        <v>45</v>
      </c>
      <c r="B87" s="57"/>
      <c r="C87" s="29"/>
      <c r="D87" s="29"/>
      <c r="E87" s="35" t="s">
        <v>164</v>
      </c>
      <c r="F87" s="29"/>
      <c r="G87" s="29"/>
      <c r="H87" s="29"/>
      <c r="I87" s="29"/>
      <c r="J87" s="29"/>
    </row>
    <row r="88" spans="1:10" x14ac:dyDescent="0.2">
      <c r="A88" s="25" t="s">
        <v>47</v>
      </c>
      <c r="B88" s="57"/>
      <c r="C88" s="29"/>
      <c r="D88" s="29"/>
      <c r="E88" s="36" t="s">
        <v>165</v>
      </c>
      <c r="F88" s="29"/>
      <c r="G88" s="29"/>
      <c r="H88" s="29"/>
      <c r="I88" s="29"/>
      <c r="J88" s="29"/>
    </row>
    <row r="89" spans="1:10" ht="76.5" x14ac:dyDescent="0.2">
      <c r="A89" t="s">
        <v>49</v>
      </c>
      <c r="B89" s="57"/>
      <c r="C89" s="29"/>
      <c r="D89" s="29"/>
      <c r="E89" s="35" t="s">
        <v>93</v>
      </c>
      <c r="F89" s="29"/>
      <c r="G89" s="29"/>
      <c r="H89" s="29"/>
      <c r="I89" s="29"/>
      <c r="J89" s="29"/>
    </row>
    <row r="90" spans="1:10" ht="25.5" x14ac:dyDescent="0.2">
      <c r="A90" s="13" t="s">
        <v>40</v>
      </c>
      <c r="B90" s="56">
        <v>20</v>
      </c>
      <c r="C90" s="30">
        <v>626122</v>
      </c>
      <c r="D90" s="31" t="s">
        <v>42</v>
      </c>
      <c r="E90" s="32" t="s">
        <v>168</v>
      </c>
      <c r="F90" s="33" t="s">
        <v>66</v>
      </c>
      <c r="G90" s="34">
        <v>0.5</v>
      </c>
      <c r="H90" s="37">
        <v>0</v>
      </c>
      <c r="I90" s="37">
        <f>ROUND(ROUND(H90,2)*ROUND(G90,3),2)</f>
        <v>0</v>
      </c>
      <c r="J90" s="33" t="s">
        <v>118</v>
      </c>
    </row>
    <row r="91" spans="1:10" ht="25.5" x14ac:dyDescent="0.2">
      <c r="A91" s="23" t="s">
        <v>45</v>
      </c>
      <c r="B91" s="57"/>
      <c r="C91" s="29"/>
      <c r="D91" s="29"/>
      <c r="E91" s="35" t="s">
        <v>169</v>
      </c>
      <c r="F91" s="29"/>
      <c r="G91" s="29"/>
      <c r="H91" s="29"/>
      <c r="I91" s="29"/>
      <c r="J91" s="29"/>
    </row>
    <row r="92" spans="1:10" x14ac:dyDescent="0.2">
      <c r="A92" s="25" t="s">
        <v>47</v>
      </c>
      <c r="B92" s="57"/>
      <c r="C92" s="29"/>
      <c r="D92" s="29"/>
      <c r="E92" s="36" t="s">
        <v>170</v>
      </c>
      <c r="F92" s="29"/>
      <c r="G92" s="29"/>
      <c r="H92" s="29"/>
      <c r="I92" s="29"/>
      <c r="J92" s="29"/>
    </row>
    <row r="93" spans="1:10" ht="76.5" x14ac:dyDescent="0.2">
      <c r="A93" t="s">
        <v>49</v>
      </c>
      <c r="B93" s="57"/>
      <c r="C93" s="29"/>
      <c r="D93" s="29"/>
      <c r="E93" s="35" t="s">
        <v>93</v>
      </c>
      <c r="F93" s="29"/>
      <c r="G93" s="29"/>
      <c r="H93" s="29"/>
      <c r="I93" s="29"/>
      <c r="J93" s="29"/>
    </row>
    <row r="94" spans="1:10" s="29" customFormat="1" ht="25.5" x14ac:dyDescent="0.2">
      <c r="A94" s="28" t="s">
        <v>40</v>
      </c>
      <c r="B94" s="56">
        <v>21</v>
      </c>
      <c r="C94" s="30">
        <v>626211</v>
      </c>
      <c r="D94" s="31" t="s">
        <v>42</v>
      </c>
      <c r="E94" s="32" t="s">
        <v>161</v>
      </c>
      <c r="F94" s="33" t="s">
        <v>66</v>
      </c>
      <c r="G94" s="34">
        <v>9.5</v>
      </c>
      <c r="H94" s="37">
        <v>0</v>
      </c>
      <c r="I94" s="37">
        <f>ROUND(ROUND(H94,2)*ROUND(G94,3),2)</f>
        <v>0</v>
      </c>
      <c r="J94" s="33" t="s">
        <v>118</v>
      </c>
    </row>
    <row r="95" spans="1:10" s="29" customFormat="1" ht="25.5" x14ac:dyDescent="0.2">
      <c r="A95" s="53" t="s">
        <v>45</v>
      </c>
      <c r="B95" s="57"/>
      <c r="C95" s="51"/>
      <c r="D95" s="51"/>
      <c r="E95" s="35" t="s">
        <v>162</v>
      </c>
      <c r="F95" s="51"/>
      <c r="G95" s="51"/>
      <c r="H95" s="51"/>
      <c r="I95" s="51"/>
      <c r="J95" s="51"/>
    </row>
    <row r="96" spans="1:10" s="29" customFormat="1" x14ac:dyDescent="0.2">
      <c r="A96" s="54" t="s">
        <v>47</v>
      </c>
      <c r="B96" s="57"/>
      <c r="C96" s="51"/>
      <c r="D96" s="51"/>
      <c r="E96" s="36" t="s">
        <v>163</v>
      </c>
      <c r="F96" s="51"/>
      <c r="G96" s="51"/>
      <c r="H96" s="51"/>
      <c r="I96" s="51"/>
      <c r="J96" s="51"/>
    </row>
    <row r="97" spans="1:10" s="29" customFormat="1" ht="76.5" x14ac:dyDescent="0.2">
      <c r="A97" s="29" t="s">
        <v>49</v>
      </c>
      <c r="B97" s="57"/>
      <c r="C97" s="51"/>
      <c r="D97" s="51"/>
      <c r="E97" s="35" t="s">
        <v>93</v>
      </c>
      <c r="F97" s="51"/>
      <c r="G97" s="51"/>
      <c r="H97" s="51"/>
      <c r="I97" s="51"/>
      <c r="J97" s="51"/>
    </row>
    <row r="98" spans="1:10" x14ac:dyDescent="0.2">
      <c r="A98" s="13" t="s">
        <v>40</v>
      </c>
      <c r="B98" s="56">
        <v>22</v>
      </c>
      <c r="C98" s="30" t="s">
        <v>96</v>
      </c>
      <c r="D98" s="31" t="s">
        <v>42</v>
      </c>
      <c r="E98" s="32" t="s">
        <v>97</v>
      </c>
      <c r="F98" s="33" t="s">
        <v>66</v>
      </c>
      <c r="G98" s="34">
        <v>56.03</v>
      </c>
      <c r="H98" s="37">
        <v>0</v>
      </c>
      <c r="I98" s="37">
        <f>ROUND(ROUND(H98,2)*ROUND(G98,3),2)</f>
        <v>0</v>
      </c>
      <c r="J98" s="33" t="s">
        <v>118</v>
      </c>
    </row>
    <row r="99" spans="1:10" ht="25.5" x14ac:dyDescent="0.2">
      <c r="A99" s="23" t="s">
        <v>45</v>
      </c>
      <c r="B99" s="57"/>
      <c r="C99" s="51"/>
      <c r="D99" s="51"/>
      <c r="E99" s="35" t="s">
        <v>167</v>
      </c>
      <c r="F99" s="51"/>
      <c r="G99" s="51"/>
      <c r="H99" s="51"/>
      <c r="I99" s="51"/>
      <c r="J99" s="51"/>
    </row>
    <row r="100" spans="1:10" ht="76.5" x14ac:dyDescent="0.2">
      <c r="A100" s="25" t="s">
        <v>47</v>
      </c>
      <c r="B100" s="57"/>
      <c r="C100" s="51"/>
      <c r="D100" s="51"/>
      <c r="E100" s="36" t="s">
        <v>166</v>
      </c>
      <c r="F100" s="51"/>
      <c r="G100" s="51"/>
      <c r="H100" s="51"/>
      <c r="I100" s="51"/>
      <c r="J100" s="51"/>
    </row>
    <row r="101" spans="1:10" ht="63.75" x14ac:dyDescent="0.2">
      <c r="A101" t="s">
        <v>49</v>
      </c>
      <c r="B101" s="57"/>
      <c r="C101" s="29"/>
      <c r="D101" s="29"/>
      <c r="E101" s="35" t="s">
        <v>98</v>
      </c>
      <c r="F101" s="29"/>
      <c r="G101" s="29"/>
      <c r="H101" s="29"/>
      <c r="I101" s="29"/>
      <c r="J101" s="29"/>
    </row>
    <row r="102" spans="1:10" x14ac:dyDescent="0.2">
      <c r="A102" s="13" t="s">
        <v>40</v>
      </c>
      <c r="B102" s="56">
        <v>23</v>
      </c>
      <c r="C102" s="30" t="s">
        <v>99</v>
      </c>
      <c r="D102" s="31" t="s">
        <v>42</v>
      </c>
      <c r="E102" s="32" t="s">
        <v>100</v>
      </c>
      <c r="F102" s="33" t="s">
        <v>66</v>
      </c>
      <c r="G102" s="34">
        <v>3</v>
      </c>
      <c r="H102" s="37">
        <v>0</v>
      </c>
      <c r="I102" s="37">
        <f>ROUND(ROUND(H102,2)*ROUND(G102,3),2)</f>
        <v>0</v>
      </c>
      <c r="J102" s="33" t="s">
        <v>118</v>
      </c>
    </row>
    <row r="103" spans="1:10" ht="25.5" x14ac:dyDescent="0.2">
      <c r="A103" s="23" t="s">
        <v>45</v>
      </c>
      <c r="B103" s="57"/>
      <c r="C103" s="51"/>
      <c r="D103" s="51"/>
      <c r="E103" s="35" t="s">
        <v>101</v>
      </c>
      <c r="F103" s="51"/>
      <c r="G103" s="51"/>
      <c r="H103" s="51"/>
      <c r="I103" s="51"/>
      <c r="J103" s="51"/>
    </row>
    <row r="104" spans="1:10" x14ac:dyDescent="0.2">
      <c r="A104" s="25" t="s">
        <v>47</v>
      </c>
      <c r="B104" s="57"/>
      <c r="C104" s="51"/>
      <c r="D104" s="51"/>
      <c r="E104" s="26" t="s">
        <v>196</v>
      </c>
      <c r="F104" s="51"/>
      <c r="G104" s="51"/>
      <c r="H104" s="51"/>
      <c r="I104" s="51"/>
      <c r="J104" s="51"/>
    </row>
    <row r="105" spans="1:10" ht="63.75" x14ac:dyDescent="0.2">
      <c r="A105" t="s">
        <v>49</v>
      </c>
      <c r="B105" s="57"/>
      <c r="C105" s="51"/>
      <c r="D105" s="51"/>
      <c r="E105" s="35" t="s">
        <v>102</v>
      </c>
      <c r="F105" s="51"/>
      <c r="G105" s="51"/>
      <c r="H105" s="51"/>
      <c r="I105" s="51"/>
      <c r="J105" s="51"/>
    </row>
    <row r="106" spans="1:10" x14ac:dyDescent="0.2">
      <c r="A106" s="13" t="s">
        <v>40</v>
      </c>
      <c r="B106" s="56">
        <v>24</v>
      </c>
      <c r="C106" s="30">
        <v>62747</v>
      </c>
      <c r="D106" s="31" t="s">
        <v>42</v>
      </c>
      <c r="E106" s="32" t="s">
        <v>151</v>
      </c>
      <c r="F106" s="33" t="s">
        <v>66</v>
      </c>
      <c r="G106" s="34">
        <v>5</v>
      </c>
      <c r="H106" s="37">
        <v>0</v>
      </c>
      <c r="I106" s="37">
        <f>ROUND(ROUND(H106,2)*ROUND(G106,3),2)</f>
        <v>0</v>
      </c>
      <c r="J106" s="33" t="s">
        <v>118</v>
      </c>
    </row>
    <row r="107" spans="1:10" ht="25.5" x14ac:dyDescent="0.2">
      <c r="A107" s="23" t="s">
        <v>45</v>
      </c>
      <c r="B107" s="57"/>
      <c r="C107" s="29"/>
      <c r="D107" s="29"/>
      <c r="E107" s="35" t="s">
        <v>152</v>
      </c>
      <c r="F107" s="29"/>
      <c r="G107" s="29"/>
      <c r="H107" s="29"/>
      <c r="I107" s="29"/>
      <c r="J107" s="29"/>
    </row>
    <row r="108" spans="1:10" x14ac:dyDescent="0.2">
      <c r="A108" s="25" t="s">
        <v>47</v>
      </c>
      <c r="B108" s="57"/>
      <c r="C108" s="29"/>
      <c r="D108" s="29"/>
      <c r="E108" s="36" t="s">
        <v>153</v>
      </c>
      <c r="F108" s="29"/>
      <c r="G108" s="29"/>
      <c r="H108" s="29"/>
      <c r="I108" s="29"/>
      <c r="J108" s="29"/>
    </row>
    <row r="109" spans="1:10" ht="89.25" x14ac:dyDescent="0.2">
      <c r="A109" t="s">
        <v>49</v>
      </c>
      <c r="B109" s="57"/>
      <c r="C109" s="29"/>
      <c r="D109" s="29"/>
      <c r="E109" s="35" t="s">
        <v>103</v>
      </c>
      <c r="F109" s="29"/>
      <c r="G109" s="29"/>
      <c r="H109" s="29"/>
      <c r="I109" s="29"/>
      <c r="J109" s="29"/>
    </row>
    <row r="110" spans="1:10" x14ac:dyDescent="0.2">
      <c r="A110" s="13" t="s">
        <v>40</v>
      </c>
      <c r="B110" s="56">
        <v>25</v>
      </c>
      <c r="C110" s="30">
        <v>62845</v>
      </c>
      <c r="D110" s="31" t="s">
        <v>53</v>
      </c>
      <c r="E110" s="32" t="s">
        <v>154</v>
      </c>
      <c r="F110" s="33" t="s">
        <v>66</v>
      </c>
      <c r="G110" s="34">
        <v>11.5</v>
      </c>
      <c r="H110" s="37">
        <v>0</v>
      </c>
      <c r="I110" s="37">
        <f>ROUND(ROUND(H110,2)*ROUND(G110,3),2)</f>
        <v>0</v>
      </c>
      <c r="J110" s="33"/>
    </row>
    <row r="111" spans="1:10" ht="38.25" x14ac:dyDescent="0.2">
      <c r="A111" s="23" t="s">
        <v>45</v>
      </c>
      <c r="B111" s="57"/>
      <c r="C111" s="29"/>
      <c r="D111" s="29"/>
      <c r="E111" s="60" t="s">
        <v>155</v>
      </c>
      <c r="F111" s="29"/>
      <c r="G111" s="29"/>
      <c r="H111" s="29"/>
      <c r="I111" s="29"/>
      <c r="J111" s="29"/>
    </row>
    <row r="112" spans="1:10" x14ac:dyDescent="0.2">
      <c r="A112" s="25" t="s">
        <v>47</v>
      </c>
      <c r="B112" s="57"/>
      <c r="C112" s="29"/>
      <c r="D112" s="29"/>
      <c r="E112" s="26" t="s">
        <v>197</v>
      </c>
      <c r="F112" s="29"/>
      <c r="G112" s="29"/>
      <c r="H112" s="29"/>
      <c r="I112" s="29"/>
      <c r="J112" s="29"/>
    </row>
    <row r="113" spans="1:10" ht="89.25" x14ac:dyDescent="0.2">
      <c r="A113" t="s">
        <v>49</v>
      </c>
      <c r="B113" s="57"/>
      <c r="C113" s="29"/>
      <c r="D113" s="29"/>
      <c r="E113" s="35" t="s">
        <v>103</v>
      </c>
      <c r="F113" s="29"/>
      <c r="G113" s="29"/>
      <c r="H113" s="29"/>
      <c r="I113" s="29"/>
      <c r="J113" s="29"/>
    </row>
    <row r="114" spans="1:10" ht="12.75" customHeight="1" x14ac:dyDescent="0.2">
      <c r="A114" s="5" t="s">
        <v>38</v>
      </c>
      <c r="B114" s="58"/>
      <c r="C114" s="47" t="s">
        <v>71</v>
      </c>
      <c r="D114" s="48"/>
      <c r="E114" s="49" t="s">
        <v>104</v>
      </c>
      <c r="F114" s="48"/>
      <c r="G114" s="48"/>
      <c r="H114" s="48"/>
      <c r="I114" s="50">
        <f>I115</f>
        <v>0</v>
      </c>
      <c r="J114" s="48"/>
    </row>
    <row r="115" spans="1:10" x14ac:dyDescent="0.2">
      <c r="A115" s="13" t="s">
        <v>40</v>
      </c>
      <c r="B115" s="56">
        <v>26</v>
      </c>
      <c r="C115" s="30">
        <v>78311</v>
      </c>
      <c r="D115" s="31" t="s">
        <v>42</v>
      </c>
      <c r="E115" s="32" t="s">
        <v>122</v>
      </c>
      <c r="F115" s="33" t="s">
        <v>66</v>
      </c>
      <c r="G115" s="34">
        <v>11.367000000000001</v>
      </c>
      <c r="H115" s="37">
        <v>0</v>
      </c>
      <c r="I115" s="37">
        <f>ROUND(ROUND(H115,2)*ROUND(G115,3),2)</f>
        <v>0</v>
      </c>
      <c r="J115" s="33" t="s">
        <v>118</v>
      </c>
    </row>
    <row r="116" spans="1:10" ht="38.25" x14ac:dyDescent="0.2">
      <c r="A116" s="23" t="s">
        <v>45</v>
      </c>
      <c r="B116" s="57"/>
      <c r="C116" s="51"/>
      <c r="D116" s="51"/>
      <c r="E116" s="35" t="s">
        <v>123</v>
      </c>
      <c r="F116" s="51"/>
      <c r="G116" s="51"/>
      <c r="H116" s="51"/>
      <c r="I116" s="51"/>
      <c r="J116" s="51"/>
    </row>
    <row r="117" spans="1:10" x14ac:dyDescent="0.2">
      <c r="A117" s="25" t="s">
        <v>47</v>
      </c>
      <c r="B117" s="57"/>
      <c r="C117" s="51"/>
      <c r="D117" s="51"/>
      <c r="E117" s="36" t="s">
        <v>124</v>
      </c>
      <c r="F117" s="51"/>
      <c r="G117" s="51"/>
      <c r="H117" s="51"/>
      <c r="I117" s="51"/>
      <c r="J117" s="51"/>
    </row>
    <row r="118" spans="1:10" ht="51" x14ac:dyDescent="0.2">
      <c r="A118" t="s">
        <v>49</v>
      </c>
      <c r="B118" s="57"/>
      <c r="C118" s="51"/>
      <c r="D118" s="51"/>
      <c r="E118" s="35" t="s">
        <v>105</v>
      </c>
      <c r="F118" s="51"/>
      <c r="G118" s="51"/>
      <c r="H118" s="51"/>
      <c r="I118" s="51"/>
      <c r="J118" s="51"/>
    </row>
    <row r="119" spans="1:10" ht="12.75" customHeight="1" x14ac:dyDescent="0.2">
      <c r="A119" s="5" t="s">
        <v>38</v>
      </c>
      <c r="B119" s="58"/>
      <c r="C119" s="47" t="s">
        <v>33</v>
      </c>
      <c r="D119" s="48"/>
      <c r="E119" s="49" t="s">
        <v>106</v>
      </c>
      <c r="F119" s="48"/>
      <c r="G119" s="48"/>
      <c r="H119" s="48"/>
      <c r="I119" s="50">
        <f>I120+I124+I128+I132+I136</f>
        <v>0</v>
      </c>
      <c r="J119" s="48"/>
    </row>
    <row r="120" spans="1:10" x14ac:dyDescent="0.2">
      <c r="A120" s="13" t="s">
        <v>40</v>
      </c>
      <c r="B120" s="56">
        <v>27</v>
      </c>
      <c r="C120" s="30" t="s">
        <v>107</v>
      </c>
      <c r="D120" s="31" t="s">
        <v>42</v>
      </c>
      <c r="E120" s="32" t="s">
        <v>108</v>
      </c>
      <c r="F120" s="33" t="s">
        <v>66</v>
      </c>
      <c r="G120" s="34">
        <v>67.53</v>
      </c>
      <c r="H120" s="37">
        <v>0</v>
      </c>
      <c r="I120" s="37">
        <f>ROUND(ROUND(H120,2)*ROUND(G120,3),2)</f>
        <v>0</v>
      </c>
      <c r="J120" s="33" t="s">
        <v>118</v>
      </c>
    </row>
    <row r="121" spans="1:10" ht="38.25" x14ac:dyDescent="0.2">
      <c r="A121" s="23" t="s">
        <v>45</v>
      </c>
      <c r="B121" s="57"/>
      <c r="C121" s="51"/>
      <c r="D121" s="51"/>
      <c r="E121" s="35" t="s">
        <v>156</v>
      </c>
      <c r="F121" s="51"/>
      <c r="G121" s="51"/>
      <c r="H121" s="51"/>
      <c r="I121" s="51"/>
      <c r="J121" s="51"/>
    </row>
    <row r="122" spans="1:10" ht="102" x14ac:dyDescent="0.2">
      <c r="A122" s="25" t="s">
        <v>47</v>
      </c>
      <c r="B122" s="57"/>
      <c r="C122" s="51"/>
      <c r="D122" s="51"/>
      <c r="E122" s="26" t="s">
        <v>199</v>
      </c>
      <c r="F122" s="51"/>
      <c r="G122" s="51"/>
      <c r="H122" s="51"/>
      <c r="I122" s="51"/>
      <c r="J122" s="51"/>
    </row>
    <row r="123" spans="1:10" ht="25.5" x14ac:dyDescent="0.2">
      <c r="A123" t="s">
        <v>49</v>
      </c>
      <c r="B123" s="57"/>
      <c r="C123" s="51"/>
      <c r="D123" s="51"/>
      <c r="E123" s="35" t="s">
        <v>109</v>
      </c>
      <c r="F123" s="51"/>
      <c r="G123" s="51"/>
      <c r="H123" s="51"/>
      <c r="I123" s="51"/>
      <c r="J123" s="51"/>
    </row>
    <row r="124" spans="1:10" x14ac:dyDescent="0.2">
      <c r="A124" s="13" t="s">
        <v>40</v>
      </c>
      <c r="B124" s="56">
        <v>28</v>
      </c>
      <c r="C124" s="30">
        <v>93857</v>
      </c>
      <c r="D124" s="31"/>
      <c r="E124" s="32" t="s">
        <v>157</v>
      </c>
      <c r="F124" s="33" t="s">
        <v>66</v>
      </c>
      <c r="G124" s="34">
        <v>5</v>
      </c>
      <c r="H124" s="37">
        <v>0</v>
      </c>
      <c r="I124" s="37">
        <f>ROUND(ROUND(H124,2)*ROUND(G124,3),2)</f>
        <v>0</v>
      </c>
      <c r="J124" s="33" t="s">
        <v>118</v>
      </c>
    </row>
    <row r="125" spans="1:10" ht="25.5" x14ac:dyDescent="0.2">
      <c r="A125" s="23" t="s">
        <v>45</v>
      </c>
      <c r="B125" s="57"/>
      <c r="C125" s="29"/>
      <c r="D125" s="29"/>
      <c r="E125" s="35" t="s">
        <v>158</v>
      </c>
      <c r="F125" s="29"/>
      <c r="G125" s="29"/>
      <c r="H125" s="29"/>
      <c r="I125" s="29"/>
      <c r="J125" s="29"/>
    </row>
    <row r="126" spans="1:10" x14ac:dyDescent="0.2">
      <c r="A126" s="25" t="s">
        <v>47</v>
      </c>
      <c r="B126" s="57"/>
      <c r="C126" s="29"/>
      <c r="D126" s="29"/>
      <c r="E126" s="26" t="s">
        <v>198</v>
      </c>
      <c r="F126" s="29"/>
      <c r="G126" s="29"/>
      <c r="H126" s="29"/>
      <c r="I126" s="29"/>
      <c r="J126" s="29"/>
    </row>
    <row r="127" spans="1:10" ht="25.5" x14ac:dyDescent="0.2">
      <c r="A127" t="s">
        <v>49</v>
      </c>
      <c r="B127" s="57"/>
      <c r="C127" s="29"/>
      <c r="D127" s="29"/>
      <c r="E127" s="35" t="s">
        <v>109</v>
      </c>
      <c r="F127" s="29"/>
      <c r="G127" s="29"/>
      <c r="H127" s="29"/>
      <c r="I127" s="29"/>
      <c r="J127" s="29"/>
    </row>
    <row r="128" spans="1:10" x14ac:dyDescent="0.2">
      <c r="A128" s="13" t="s">
        <v>40</v>
      </c>
      <c r="B128" s="56">
        <v>29</v>
      </c>
      <c r="C128" s="30" t="s">
        <v>110</v>
      </c>
      <c r="D128" s="31" t="s">
        <v>42</v>
      </c>
      <c r="E128" s="32" t="s">
        <v>111</v>
      </c>
      <c r="F128" s="33" t="s">
        <v>66</v>
      </c>
      <c r="G128" s="34">
        <v>11.367000000000001</v>
      </c>
      <c r="H128" s="37">
        <v>0</v>
      </c>
      <c r="I128" s="37">
        <f>ROUND(ROUND(H128,2)*ROUND(G128,3),2)</f>
        <v>0</v>
      </c>
      <c r="J128" s="33" t="s">
        <v>118</v>
      </c>
    </row>
    <row r="129" spans="1:10" ht="25.5" x14ac:dyDescent="0.2">
      <c r="A129" s="23" t="s">
        <v>45</v>
      </c>
      <c r="B129" s="57"/>
      <c r="C129" s="51"/>
      <c r="D129" s="51"/>
      <c r="E129" s="35" t="s">
        <v>112</v>
      </c>
      <c r="F129" s="51"/>
      <c r="G129" s="51"/>
      <c r="H129" s="51"/>
      <c r="I129" s="51"/>
      <c r="J129" s="51"/>
    </row>
    <row r="130" spans="1:10" x14ac:dyDescent="0.2">
      <c r="A130" s="25" t="s">
        <v>47</v>
      </c>
      <c r="B130" s="57"/>
      <c r="C130" s="51"/>
      <c r="D130" s="51"/>
      <c r="E130" s="36" t="s">
        <v>124</v>
      </c>
      <c r="F130" s="51"/>
      <c r="G130" s="51"/>
      <c r="H130" s="51"/>
      <c r="I130" s="51"/>
      <c r="J130" s="51"/>
    </row>
    <row r="131" spans="1:10" ht="25.5" x14ac:dyDescent="0.2">
      <c r="A131" t="s">
        <v>49</v>
      </c>
      <c r="B131" s="57"/>
      <c r="C131" s="51"/>
      <c r="D131" s="51"/>
      <c r="E131" s="35" t="s">
        <v>109</v>
      </c>
      <c r="F131" s="51"/>
      <c r="G131" s="51"/>
      <c r="H131" s="51"/>
      <c r="I131" s="51"/>
      <c r="J131" s="51"/>
    </row>
    <row r="132" spans="1:10" x14ac:dyDescent="0.2">
      <c r="A132" s="13" t="s">
        <v>40</v>
      </c>
      <c r="B132" s="56">
        <v>30</v>
      </c>
      <c r="C132" s="18">
        <v>966158</v>
      </c>
      <c r="D132" s="13" t="s">
        <v>42</v>
      </c>
      <c r="E132" s="32" t="s">
        <v>142</v>
      </c>
      <c r="F132" s="20" t="s">
        <v>67</v>
      </c>
      <c r="G132" s="21">
        <v>2.6949999999999998</v>
      </c>
      <c r="H132" s="22">
        <v>0</v>
      </c>
      <c r="I132" s="22">
        <f>ROUND(ROUND(H132,2)*ROUND(G132,3),2)</f>
        <v>0</v>
      </c>
      <c r="J132" s="33" t="s">
        <v>118</v>
      </c>
    </row>
    <row r="133" spans="1:10" ht="38.25" x14ac:dyDescent="0.2">
      <c r="A133" s="23" t="s">
        <v>45</v>
      </c>
      <c r="E133" s="35" t="s">
        <v>143</v>
      </c>
    </row>
    <row r="134" spans="1:10" ht="38.25" x14ac:dyDescent="0.2">
      <c r="A134" s="25" t="s">
        <v>47</v>
      </c>
      <c r="E134" s="36" t="s">
        <v>144</v>
      </c>
    </row>
    <row r="135" spans="1:10" ht="114.75" x14ac:dyDescent="0.2">
      <c r="A135" t="s">
        <v>49</v>
      </c>
      <c r="E135" s="24" t="s">
        <v>141</v>
      </c>
    </row>
    <row r="136" spans="1:10" x14ac:dyDescent="0.2">
      <c r="A136" s="13" t="s">
        <v>40</v>
      </c>
      <c r="B136" s="18">
        <v>31</v>
      </c>
      <c r="C136" s="30" t="s">
        <v>145</v>
      </c>
      <c r="D136" s="13" t="s">
        <v>42</v>
      </c>
      <c r="E136" s="32" t="s">
        <v>146</v>
      </c>
      <c r="F136" s="33" t="s">
        <v>148</v>
      </c>
      <c r="G136" s="21">
        <v>135.828</v>
      </c>
      <c r="H136" s="22">
        <v>0</v>
      </c>
      <c r="I136" s="22">
        <f>ROUND(ROUND(H136,2)*ROUND(G136,3),2)</f>
        <v>0</v>
      </c>
      <c r="J136" s="33" t="s">
        <v>118</v>
      </c>
    </row>
    <row r="137" spans="1:10" ht="25.5" x14ac:dyDescent="0.2">
      <c r="A137" s="23" t="s">
        <v>45</v>
      </c>
      <c r="E137" s="35" t="s">
        <v>147</v>
      </c>
    </row>
    <row r="138" spans="1:10" x14ac:dyDescent="0.2">
      <c r="E138" s="26" t="s">
        <v>188</v>
      </c>
    </row>
  </sheetData>
  <mergeCells count="11">
    <mergeCell ref="A5:A6"/>
    <mergeCell ref="B5:B6"/>
    <mergeCell ref="C5:C6"/>
    <mergeCell ref="D5:D6"/>
    <mergeCell ref="E5:E6"/>
    <mergeCell ref="J5:J6"/>
    <mergeCell ref="C3:D3"/>
    <mergeCell ref="C4:D4"/>
    <mergeCell ref="F5:F6"/>
    <mergeCell ref="G5:G6"/>
    <mergeCell ref="H5:I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000_Ostatní</vt:lpstr>
      <vt:lpstr>000_Vedlejší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dcterms:created xsi:type="dcterms:W3CDTF">2024-04-18T11:23:38Z</dcterms:created>
  <dcterms:modified xsi:type="dcterms:W3CDTF">2024-04-18T11:25:07Z</dcterms:modified>
  <cp:category/>
  <cp:contentStatus/>
</cp:coreProperties>
</file>